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b\"/>
    </mc:Choice>
  </mc:AlternateContent>
  <bookViews>
    <workbookView xWindow="0" yWindow="0" windowWidth="19200" windowHeight="12180"/>
  </bookViews>
  <sheets>
    <sheet name="BOCES Data" sheetId="5" r:id="rId1"/>
  </sheets>
  <definedNames>
    <definedName name="_xlnm.Print_Area" localSheetId="0">'BOCES Data'!$A$1:$T$77</definedName>
    <definedName name="_xlnm.Print_Titles" localSheetId="0">'BOCES Data'!$1:$1</definedName>
  </definedNames>
  <calcPr calcId="152511"/>
</workbook>
</file>

<file path=xl/calcChain.xml><?xml version="1.0" encoding="utf-8"?>
<calcChain xmlns="http://schemas.openxmlformats.org/spreadsheetml/2006/main">
  <c r="O12" i="5" l="1"/>
  <c r="O21" i="5"/>
  <c r="O13" i="5"/>
  <c r="O10" i="5"/>
  <c r="O6" i="5"/>
  <c r="J74" i="5" l="1"/>
  <c r="K74" i="5"/>
  <c r="O64" i="5" l="1"/>
  <c r="O63" i="5"/>
  <c r="O37" i="5"/>
  <c r="O14" i="5"/>
  <c r="O4" i="5"/>
  <c r="O5" i="5"/>
  <c r="O7" i="5"/>
  <c r="O8" i="5"/>
  <c r="O9" i="5"/>
  <c r="O11" i="5"/>
  <c r="O16" i="5"/>
  <c r="O17" i="5"/>
  <c r="O18" i="5"/>
  <c r="O19" i="5"/>
  <c r="O20" i="5"/>
  <c r="O23" i="5"/>
  <c r="O25" i="5"/>
  <c r="O26" i="5"/>
  <c r="O27" i="5"/>
  <c r="O28" i="5"/>
  <c r="O29" i="5"/>
  <c r="O30" i="5"/>
  <c r="O31" i="5"/>
  <c r="O32" i="5"/>
  <c r="O33" i="5"/>
  <c r="O34" i="5"/>
  <c r="O35" i="5"/>
  <c r="O38" i="5"/>
  <c r="O39" i="5"/>
  <c r="O40" i="5"/>
  <c r="O42" i="5"/>
  <c r="O43" i="5"/>
  <c r="O44" i="5"/>
  <c r="O45" i="5"/>
  <c r="O47" i="5"/>
  <c r="O48" i="5"/>
  <c r="O49" i="5"/>
  <c r="O50" i="5"/>
  <c r="O52" i="5"/>
  <c r="O53" i="5"/>
  <c r="O54" i="5"/>
  <c r="O55" i="5"/>
  <c r="O56" i="5"/>
  <c r="O57" i="5"/>
  <c r="O58" i="5"/>
  <c r="O60" i="5"/>
  <c r="O61" i="5"/>
  <c r="O62" i="5"/>
  <c r="O65" i="5"/>
  <c r="O66" i="5"/>
  <c r="O67" i="5"/>
  <c r="O68" i="5"/>
  <c r="O69" i="5"/>
  <c r="O70" i="5"/>
  <c r="O71" i="5"/>
  <c r="O73" i="5"/>
  <c r="O3" i="5"/>
  <c r="N13" i="5" l="1"/>
  <c r="N14" i="5"/>
  <c r="N16" i="5"/>
  <c r="N17" i="5"/>
  <c r="N21" i="5"/>
  <c r="N31" i="5"/>
  <c r="N37" i="5"/>
  <c r="N60" i="5"/>
  <c r="N61" i="5"/>
  <c r="N63" i="5"/>
  <c r="N64" i="5"/>
  <c r="N10" i="5"/>
  <c r="N6" i="5"/>
  <c r="N4" i="5" l="1"/>
  <c r="N5" i="5"/>
  <c r="N7" i="5"/>
  <c r="N8" i="5"/>
  <c r="N9" i="5"/>
  <c r="N11" i="5"/>
  <c r="N18" i="5"/>
  <c r="N19" i="5"/>
  <c r="N20" i="5"/>
  <c r="N25" i="5"/>
  <c r="N26" i="5"/>
  <c r="N27" i="5"/>
  <c r="N28" i="5"/>
  <c r="N29" i="5"/>
  <c r="N30" i="5"/>
  <c r="N32" i="5"/>
  <c r="N33" i="5"/>
  <c r="N34" i="5"/>
  <c r="N35" i="5"/>
  <c r="N38" i="5"/>
  <c r="N39" i="5"/>
  <c r="N40" i="5"/>
  <c r="N42" i="5"/>
  <c r="N43" i="5"/>
  <c r="N44" i="5"/>
  <c r="N45" i="5"/>
  <c r="N47" i="5"/>
  <c r="N48" i="5"/>
  <c r="N49" i="5"/>
  <c r="N50" i="5"/>
  <c r="N52" i="5"/>
  <c r="N53" i="5"/>
  <c r="N54" i="5"/>
  <c r="N55" i="5"/>
  <c r="N56" i="5"/>
  <c r="N57" i="5"/>
  <c r="N58" i="5"/>
  <c r="N62" i="5"/>
  <c r="N65" i="5"/>
  <c r="N66" i="5"/>
  <c r="N67" i="5"/>
  <c r="N68" i="5"/>
  <c r="N69" i="5"/>
  <c r="N70" i="5"/>
  <c r="N71" i="5"/>
  <c r="N73" i="5"/>
  <c r="N3" i="5"/>
</calcChain>
</file>

<file path=xl/sharedStrings.xml><?xml version="1.0" encoding="utf-8"?>
<sst xmlns="http://schemas.openxmlformats.org/spreadsheetml/2006/main" count="318" uniqueCount="153">
  <si>
    <t>Adriance Memorial Library - Poughkeepsie Public Library District</t>
  </si>
  <si>
    <t>Alice Curtis Desmond &amp; Hamilton Fish Library</t>
  </si>
  <si>
    <t>Amenia Free Library</t>
  </si>
  <si>
    <t>Beekman Library</t>
  </si>
  <si>
    <t>Blodgett Memorial Library</t>
  </si>
  <si>
    <t>Boardman Road Branch Library - Poughkeepsie Public Library District</t>
  </si>
  <si>
    <t>Brewster Public Library</t>
  </si>
  <si>
    <t>Cairo Public Library</t>
  </si>
  <si>
    <t>Canaan Branch of Chatham Public Library</t>
  </si>
  <si>
    <t>Catskill Public Library</t>
  </si>
  <si>
    <t>Chatham Public Library</t>
  </si>
  <si>
    <t>Claverack Free Library</t>
  </si>
  <si>
    <t>Clinton Community Library</t>
  </si>
  <si>
    <t>Clintondale Branch of Highland Public Library</t>
  </si>
  <si>
    <t>D.R. Evarts Library</t>
  </si>
  <si>
    <t>Dover Plains Library</t>
  </si>
  <si>
    <t>East Fishkill Public Library District</t>
  </si>
  <si>
    <t>Elting Memorial Library</t>
  </si>
  <si>
    <t>Germantown Library</t>
  </si>
  <si>
    <t>Greenville Public Library</t>
  </si>
  <si>
    <t>Grinnell Public Library District</t>
  </si>
  <si>
    <t>Heermance Memorial Library</t>
  </si>
  <si>
    <t>Highland Public Library</t>
  </si>
  <si>
    <t>Howland Public Library</t>
  </si>
  <si>
    <t>Hudson Area Association Library</t>
  </si>
  <si>
    <t>Hunter Public Library</t>
  </si>
  <si>
    <t>Hurley Library</t>
  </si>
  <si>
    <t>Hyde Park Free Library</t>
  </si>
  <si>
    <t>Julia L. Butterfield Memorial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</si>
  <si>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</si>
  <si>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</si>
  <si>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</si>
  <si>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</si>
  <si>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</si>
  <si>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</si>
  <si>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</si>
  <si>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Mid-Hudson Library System</t>
  </si>
  <si>
    <t>Millbrook Free Library</t>
  </si>
  <si>
    <t>Morton Memorial Library</t>
  </si>
  <si>
    <t>Morton Memorial Library and Community House</t>
  </si>
  <si>
    <t>Mountain Top Library</t>
  </si>
  <si>
    <t>New Lebanon Library</t>
  </si>
  <si>
    <t>North Chatham Free Library</t>
  </si>
  <si>
    <t>NorthEast-Millerton Library</t>
  </si>
  <si>
    <t>Olive Free Library Association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</si>
  <si>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</si>
  <si>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</si>
  <si>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</si>
  <si>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</si>
  <si>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</si>
  <si>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</si>
  <si>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Plattekill Public Library</t>
  </si>
  <si>
    <t>Pleasant Valley Library</t>
  </si>
  <si>
    <t>Putnam Valley Free Library</t>
  </si>
  <si>
    <t>Red Hook Public Library</t>
  </si>
  <si>
    <t>Reed Memorial Library</t>
  </si>
  <si>
    <t>Roeliff Jansen Community Library</t>
  </si>
  <si>
    <t>Rosendale Library</t>
  </si>
  <si>
    <t>Sarah Hull Hallock Free Library</t>
  </si>
  <si>
    <t>Saugerties Public Library</t>
  </si>
  <si>
    <t>Staatsburg Library</t>
  </si>
  <si>
    <t>Stanford Free Library</t>
  </si>
  <si>
    <t>Starr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</si>
  <si>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</si>
  <si>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</si>
  <si>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</si>
  <si>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</si>
  <si>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</si>
  <si>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</si>
  <si>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</si>
  <si>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</si>
  <si>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Library Name</t>
  </si>
  <si>
    <t>Community Education Bandwidth</t>
  </si>
  <si>
    <t>No 3 Yr Bid</t>
  </si>
  <si>
    <t>No 3 Yr bid</t>
  </si>
  <si>
    <t>Time Warner     Community Education Bandwidth</t>
  </si>
  <si>
    <t>Time Warner    Coaxial</t>
  </si>
  <si>
    <t>LighTower - Coaxial</t>
  </si>
  <si>
    <t>LighTower Community Education Bandwidth</t>
  </si>
  <si>
    <t>No Bid</t>
  </si>
  <si>
    <t>Services Offered at Subscriber Plus  Buildout Costs</t>
  </si>
  <si>
    <t>Services Available at Subscribe Cost</t>
  </si>
  <si>
    <t>Service Improvement</t>
  </si>
  <si>
    <t>Current Contract Expires</t>
  </si>
  <si>
    <t>Current Service</t>
  </si>
  <si>
    <t>Library Information</t>
  </si>
  <si>
    <t>Lighttower Fiberoptics</t>
  </si>
  <si>
    <t>30/30</t>
  </si>
  <si>
    <t>Optimum Business</t>
  </si>
  <si>
    <t>25/1</t>
  </si>
  <si>
    <t>Comcast Business</t>
  </si>
  <si>
    <t>22/11</t>
  </si>
  <si>
    <t>Mid-Hudson Cable</t>
  </si>
  <si>
    <t>10/1</t>
  </si>
  <si>
    <t>N/A</t>
  </si>
  <si>
    <t>Verizon FiOS</t>
  </si>
  <si>
    <t>18/5</t>
  </si>
  <si>
    <t>8/2</t>
  </si>
  <si>
    <t>State Telephone</t>
  </si>
  <si>
    <t>50/25</t>
  </si>
  <si>
    <t>Cablevision</t>
  </si>
  <si>
    <t>60/30</t>
  </si>
  <si>
    <t>Time Warner Cable (Business)</t>
  </si>
  <si>
    <t>15/1.5</t>
  </si>
  <si>
    <t>Optimum Online (Business)</t>
  </si>
  <si>
    <t>30/5</t>
  </si>
  <si>
    <t>15/1</t>
  </si>
  <si>
    <t>30/3</t>
  </si>
  <si>
    <t>1.25/.75</t>
  </si>
  <si>
    <t>1.5/0.25</t>
  </si>
  <si>
    <t>20/5</t>
  </si>
  <si>
    <t>Time Warner Cable (Free)</t>
  </si>
  <si>
    <t>7.5/0.75</t>
  </si>
  <si>
    <t>10/0.25</t>
  </si>
  <si>
    <t>15/10</t>
  </si>
  <si>
    <t>Comcast</t>
  </si>
  <si>
    <t>5/1</t>
  </si>
  <si>
    <t>50/50</t>
  </si>
  <si>
    <t>Time Warner Cable</t>
  </si>
  <si>
    <t>10/2</t>
  </si>
  <si>
    <t>7/5</t>
  </si>
  <si>
    <t>Optimum Online (Home)</t>
  </si>
  <si>
    <t>20/2</t>
  </si>
  <si>
    <t>2.5/2.5</t>
  </si>
  <si>
    <t>Fairpoint DSL</t>
  </si>
  <si>
    <t>16/4</t>
  </si>
  <si>
    <t>gtel</t>
  </si>
  <si>
    <t>1/0.378</t>
  </si>
  <si>
    <t>2/.75</t>
  </si>
  <si>
    <t>6/6</t>
  </si>
  <si>
    <t>5/0.25</t>
  </si>
  <si>
    <t>7/6</t>
  </si>
  <si>
    <t>8/5</t>
  </si>
  <si>
    <t>22/2</t>
  </si>
  <si>
    <t>10/1.5</t>
  </si>
  <si>
    <t>50/5</t>
  </si>
  <si>
    <t>23/4</t>
  </si>
  <si>
    <t>Optimum Business (Free)</t>
  </si>
  <si>
    <t>35/5</t>
  </si>
  <si>
    <t>Lighttower</t>
  </si>
  <si>
    <t>Quoted Bandwidth</t>
  </si>
  <si>
    <t>Library's Current Services (*)</t>
  </si>
  <si>
    <t>Responses to Ulster BOCES RFP</t>
  </si>
  <si>
    <t>Current Vendor (*Note Below)</t>
  </si>
  <si>
    <t>Current Bandwidth (* Note Below)</t>
  </si>
  <si>
    <t>Expected E-Rate Reimbursement Rate</t>
  </si>
  <si>
    <t>* Data pulled from "MHLS Library Connectivity Survey 5-23-2014) with spot fixes to greene and columbia counties 3/23/2016</t>
  </si>
  <si>
    <t>Current Cost Pre-Erate/per month (*Note Below)</t>
  </si>
  <si>
    <t>5 Year -Cost of Service After E-Rate Reimbursement/ Per Month</t>
  </si>
  <si>
    <t>3 Year -Cost of Service After E-Rate Reimbursement/ Per Month</t>
  </si>
  <si>
    <t>Pending</t>
  </si>
  <si>
    <t>3 Year Service Offering Blue-Time Warner, Yellow-Lightower, Red-No Offering / Per Monthly</t>
  </si>
  <si>
    <t>5 Year Service Offering Blue-Time Warner, Yellow-Lightower, Red-No Offering /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</si>
</sst>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1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/>
    <xf numFmtId="164" fontId="0" fillId="0" borderId="1" xfId="0" applyNumberFormat="1" applyFill="1" applyBorder="1" applyAlignment="1">
      <alignment horizontal="right"/>
    </xf>
    <xf numFmtId="44" fontId="0" fillId="0" borderId="1" xfId="0" applyNumberFormat="1" applyFill="1" applyBorder="1"/>
    <xf numFmtId="0" fontId="5" fillId="0" borderId="1" xfId="0" applyFont="1" applyBorder="1" applyAlignment="1">
      <alignment horizontal="left" vertical="center"/>
    </xf>
    <xf numFmtId="0" fontId="0" fillId="0" borderId="1" xfId="0" applyFont="1" applyBorder="1"/>
    <xf numFmtId="0" fontId="2" fillId="0" borderId="1" xfId="0" applyFont="1" applyBorder="1" applyAlignment="1">
      <alignment horizontal="left" vertical="center"/>
    </xf>
    <xf numFmtId="44" fontId="0" fillId="0" borderId="1" xfId="0" applyNumberFormat="1" applyBorder="1"/>
    <xf numFmtId="0" fontId="0" fillId="0" borderId="1" xfId="0" applyBorder="1" applyAlignment="1">
      <alignment horizontal="left"/>
    </xf>
    <xf numFmtId="0" fontId="6" fillId="2" borderId="1" xfId="2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1" fillId="5" borderId="1" xfId="1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44" fontId="0" fillId="5" borderId="1" xfId="0" applyNumberFormat="1" applyFont="1" applyFill="1" applyBorder="1" applyAlignment="1">
      <alignment horizontal="center" vertical="center"/>
    </xf>
    <xf numFmtId="44" fontId="0" fillId="10" borderId="1" xfId="0" applyNumberFormat="1" applyFont="1" applyFill="1" applyBorder="1" applyAlignment="1">
      <alignment horizontal="center" vertical="center"/>
    </xf>
    <xf numFmtId="44" fontId="0" fillId="5" borderId="1" xfId="0" applyNumberFormat="1" applyFont="1" applyFill="1" applyBorder="1" applyAlignment="1">
      <alignment horizontal="center" vertical="center" wrapText="1"/>
    </xf>
    <xf numFmtId="13" fontId="0" fillId="5" borderId="1" xfId="0" quotePrefix="1" applyNumberFormat="1" applyFont="1" applyFill="1" applyBorder="1" applyAlignment="1">
      <alignment horizontal="center" vertical="center"/>
    </xf>
    <xf numFmtId="44" fontId="0" fillId="5" borderId="1" xfId="0" quotePrefix="1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44" fontId="0" fillId="6" borderId="1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top"/>
    </xf>
    <xf numFmtId="44" fontId="0" fillId="2" borderId="1" xfId="0" applyNumberFormat="1" applyFont="1" applyFill="1" applyBorder="1" applyAlignment="1">
      <alignment vertical="center"/>
    </xf>
    <xf numFmtId="164" fontId="0" fillId="5" borderId="1" xfId="0" applyNumberFormat="1" applyFont="1" applyFill="1" applyBorder="1" applyAlignment="1">
      <alignment horizontal="center" vertical="center" wrapText="1"/>
    </xf>
    <xf numFmtId="44" fontId="0" fillId="5" borderId="1" xfId="0" applyNumberFormat="1" applyFont="1" applyFill="1" applyBorder="1" applyAlignment="1">
      <alignment vertical="top"/>
    </xf>
    <xf numFmtId="44" fontId="0" fillId="2" borderId="1" xfId="0" applyNumberFormat="1" applyFont="1" applyFill="1" applyBorder="1" applyAlignment="1">
      <alignment wrapText="1"/>
    </xf>
    <xf numFmtId="44" fontId="0" fillId="5" borderId="1" xfId="0" applyNumberFormat="1" applyFont="1" applyFill="1" applyBorder="1" applyAlignment="1">
      <alignment horizontal="center"/>
    </xf>
    <xf numFmtId="165" fontId="6" fillId="10" borderId="1" xfId="1" applyNumberFormat="1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 wrapText="1"/>
    </xf>
    <xf numFmtId="165" fontId="6" fillId="5" borderId="1" xfId="1" quotePrefix="1" applyNumberFormat="1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right" vertical="center"/>
    </xf>
    <xf numFmtId="165" fontId="0" fillId="12" borderId="1" xfId="0" applyNumberFormat="1" applyFont="1" applyFill="1" applyBorder="1" applyAlignment="1">
      <alignment horizontal="right" vertical="center"/>
    </xf>
    <xf numFmtId="165" fontId="6" fillId="12" borderId="1" xfId="1" applyNumberFormat="1" applyFont="1" applyFill="1" applyBorder="1" applyAlignment="1">
      <alignment horizontal="right" vertical="center"/>
    </xf>
    <xf numFmtId="165" fontId="0" fillId="11" borderId="1" xfId="0" applyNumberFormat="1" applyFont="1" applyFill="1" applyBorder="1" applyAlignment="1">
      <alignment horizontal="right" vertical="center"/>
    </xf>
    <xf numFmtId="165" fontId="6" fillId="11" borderId="1" xfId="1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 vertical="center"/>
    </xf>
    <xf numFmtId="165" fontId="0" fillId="13" borderId="1" xfId="0" applyNumberFormat="1" applyFont="1" applyFill="1" applyBorder="1" applyAlignment="1">
      <alignment horizontal="right" vertical="center"/>
    </xf>
    <xf numFmtId="0" fontId="7" fillId="11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="75" zoomScaleNormal="75" zoomScalePageLayoutView="7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B2" sqref="B2:C2"/>
    </sheetView>
  </sheetViews>
  <sheetFormatPr defaultColWidth="9.140625" defaultRowHeight="15" x14ac:dyDescent="0.25"/>
  <cols>
    <col min="1" max="1" width="40.7109375" style="24" customWidth="1"/>
    <col min="2" max="2" width="10.42578125" style="1" customWidth="1"/>
    <col min="3" max="3" width="10.5703125" style="1" customWidth="1"/>
    <col min="4" max="4" width="11.5703125" style="1" hidden="1" customWidth="1"/>
    <col min="5" max="6" width="14.5703125" style="1" hidden="1" customWidth="1"/>
    <col min="7" max="7" width="14.28515625" style="1" hidden="1" customWidth="1"/>
    <col min="8" max="8" width="13.140625" style="1" hidden="1" customWidth="1"/>
    <col min="9" max="9" width="18.7109375" style="1" customWidth="1"/>
    <col min="10" max="11" width="18.7109375" style="1" hidden="1" customWidth="1"/>
    <col min="12" max="12" width="18.7109375" style="1" customWidth="1"/>
    <col min="13" max="13" width="12.7109375" style="1" customWidth="1"/>
    <col min="14" max="14" width="12.85546875" style="1" customWidth="1"/>
    <col min="15" max="15" width="16.42578125" style="1" bestFit="1" customWidth="1"/>
    <col min="16" max="16" width="4" style="1" hidden="1" customWidth="1"/>
    <col min="17" max="17" width="29.85546875" style="1" bestFit="1" customWidth="1"/>
    <col min="18" max="18" width="18.7109375" style="1" hidden="1" customWidth="1"/>
    <col min="19" max="19" width="18" style="1" bestFit="1" customWidth="1"/>
    <col min="20" max="20" width="1.7109375" style="1" hidden="1" customWidth="1"/>
    <col min="21" max="16384" width="9.140625" style="1"/>
  </cols>
  <sheetData>
    <row r="1" spans="1:20" ht="26.25" hidden="1" customHeight="1" x14ac:dyDescent="0.25">
      <c r="A1" s="27" t="s">
        <v>85</v>
      </c>
      <c r="B1" s="64" t="s">
        <v>142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 t="s">
        <v>141</v>
      </c>
      <c r="R1" s="65"/>
      <c r="S1" s="65"/>
      <c r="T1" s="65"/>
    </row>
    <row r="2" spans="1:20" s="9" customFormat="1" ht="121.5" customHeight="1" x14ac:dyDescent="0.25">
      <c r="A2" s="2" t="s">
        <v>71</v>
      </c>
      <c r="B2" s="28" t="s">
        <v>140</v>
      </c>
      <c r="C2" s="29" t="s">
        <v>144</v>
      </c>
      <c r="D2" s="2" t="s">
        <v>72</v>
      </c>
      <c r="E2" s="3" t="s">
        <v>76</v>
      </c>
      <c r="F2" s="3" t="s">
        <v>75</v>
      </c>
      <c r="G2" s="4" t="s">
        <v>77</v>
      </c>
      <c r="H2" s="4" t="s">
        <v>78</v>
      </c>
      <c r="I2" s="5" t="s">
        <v>151</v>
      </c>
      <c r="J2" s="6" t="s">
        <v>80</v>
      </c>
      <c r="K2" s="7" t="s">
        <v>81</v>
      </c>
      <c r="L2" s="5" t="s">
        <v>152</v>
      </c>
      <c r="M2" s="3" t="s">
        <v>145</v>
      </c>
      <c r="N2" s="3" t="s">
        <v>149</v>
      </c>
      <c r="O2" s="3" t="s">
        <v>148</v>
      </c>
      <c r="P2" s="8" t="s">
        <v>82</v>
      </c>
      <c r="Q2" s="4" t="s">
        <v>143</v>
      </c>
      <c r="R2" s="4" t="s">
        <v>84</v>
      </c>
      <c r="S2" s="4" t="s">
        <v>147</v>
      </c>
      <c r="T2" s="4" t="s">
        <v>83</v>
      </c>
    </row>
    <row r="3" spans="1:20" ht="30" x14ac:dyDescent="0.25">
      <c r="A3" s="10" t="s">
        <v>0</v>
      </c>
      <c r="B3" s="11">
        <v>50</v>
      </c>
      <c r="C3" s="30">
        <v>30</v>
      </c>
      <c r="D3" s="12">
        <v>200</v>
      </c>
      <c r="E3" s="32">
        <v>512</v>
      </c>
      <c r="F3" s="32">
        <v>811</v>
      </c>
      <c r="G3" s="34">
        <v>750</v>
      </c>
      <c r="H3" s="35">
        <v>1300</v>
      </c>
      <c r="I3" s="58">
        <v>750</v>
      </c>
      <c r="J3" s="58"/>
      <c r="K3" s="58"/>
      <c r="L3" s="58">
        <v>610</v>
      </c>
      <c r="M3" s="25">
        <v>85</v>
      </c>
      <c r="N3" s="55">
        <f>I3*(1-(M3/100))</f>
        <v>112.50000000000001</v>
      </c>
      <c r="O3" s="55">
        <f>L3*(1-(M3/100))</f>
        <v>91.500000000000014</v>
      </c>
      <c r="P3" s="36"/>
      <c r="Q3" s="37" t="s">
        <v>86</v>
      </c>
      <c r="R3" s="38" t="s">
        <v>87</v>
      </c>
      <c r="S3" s="56">
        <v>2778</v>
      </c>
      <c r="T3" s="13"/>
    </row>
    <row r="4" spans="1:20" ht="30" x14ac:dyDescent="0.25">
      <c r="A4" s="14" t="s">
        <v>1</v>
      </c>
      <c r="B4" s="11">
        <v>50</v>
      </c>
      <c r="C4" s="30">
        <v>30</v>
      </c>
      <c r="D4" s="12">
        <v>100</v>
      </c>
      <c r="E4" s="32" t="s">
        <v>79</v>
      </c>
      <c r="F4" s="32">
        <v>2058</v>
      </c>
      <c r="G4" s="34">
        <v>750</v>
      </c>
      <c r="H4" s="35">
        <v>1300</v>
      </c>
      <c r="I4" s="58">
        <v>750</v>
      </c>
      <c r="J4" s="58"/>
      <c r="K4" s="58"/>
      <c r="L4" s="58">
        <v>610</v>
      </c>
      <c r="M4" s="25">
        <v>80</v>
      </c>
      <c r="N4" s="55">
        <f t="shared" ref="N4:N67" si="0">I4*(1-(M4/100))</f>
        <v>149.99999999999997</v>
      </c>
      <c r="O4" s="55">
        <f t="shared" ref="O4:O67" si="1">L4*(1-(M4/100))</f>
        <v>121.99999999999997</v>
      </c>
      <c r="P4" s="36"/>
      <c r="Q4" s="37" t="s">
        <v>104</v>
      </c>
      <c r="R4" s="39" t="s">
        <v>105</v>
      </c>
      <c r="S4" s="56">
        <v>84.9</v>
      </c>
      <c r="T4" s="13"/>
    </row>
    <row r="5" spans="1:20" x14ac:dyDescent="0.25">
      <c r="A5" s="14" t="s">
        <v>2</v>
      </c>
      <c r="B5" s="11">
        <v>35</v>
      </c>
      <c r="C5" s="30"/>
      <c r="D5" s="12">
        <v>100</v>
      </c>
      <c r="E5" s="32" t="s">
        <v>79</v>
      </c>
      <c r="F5" s="32" t="s">
        <v>73</v>
      </c>
      <c r="G5" s="34">
        <v>750</v>
      </c>
      <c r="H5" s="35">
        <v>1300</v>
      </c>
      <c r="I5" s="58">
        <v>750</v>
      </c>
      <c r="J5" s="58"/>
      <c r="K5" s="58"/>
      <c r="L5" s="58">
        <v>610</v>
      </c>
      <c r="M5" s="25">
        <v>80</v>
      </c>
      <c r="N5" s="55">
        <f t="shared" si="0"/>
        <v>149.99999999999997</v>
      </c>
      <c r="O5" s="55">
        <f t="shared" si="1"/>
        <v>121.99999999999997</v>
      </c>
      <c r="P5" s="36"/>
      <c r="Q5" s="37"/>
      <c r="R5" s="35"/>
      <c r="S5" s="56"/>
      <c r="T5" s="13"/>
    </row>
    <row r="6" spans="1:20" x14ac:dyDescent="0.25">
      <c r="A6" s="14" t="s">
        <v>3</v>
      </c>
      <c r="B6" s="11">
        <v>50</v>
      </c>
      <c r="C6" s="30"/>
      <c r="D6" s="12">
        <v>100</v>
      </c>
      <c r="E6" s="32" t="s">
        <v>79</v>
      </c>
      <c r="F6" s="32">
        <v>2027</v>
      </c>
      <c r="G6" s="34"/>
      <c r="H6" s="35" t="s">
        <v>74</v>
      </c>
      <c r="I6" s="60">
        <v>2027</v>
      </c>
      <c r="J6" s="60"/>
      <c r="K6" s="60"/>
      <c r="L6" s="60">
        <v>2027</v>
      </c>
      <c r="M6" s="25">
        <v>50</v>
      </c>
      <c r="N6" s="55">
        <f>2027*(1-(M6/100))</f>
        <v>1013.5</v>
      </c>
      <c r="O6" s="55">
        <f>2027*(1-(M6/100))</f>
        <v>1013.5</v>
      </c>
      <c r="P6" s="36"/>
      <c r="Q6" s="37"/>
      <c r="R6" s="35"/>
      <c r="S6" s="56"/>
      <c r="T6" s="13"/>
    </row>
    <row r="7" spans="1:20" x14ac:dyDescent="0.25">
      <c r="A7" s="14" t="s">
        <v>4</v>
      </c>
      <c r="B7" s="11">
        <v>50</v>
      </c>
      <c r="C7" s="30"/>
      <c r="D7" s="12">
        <v>100</v>
      </c>
      <c r="E7" s="32" t="s">
        <v>79</v>
      </c>
      <c r="F7" s="32">
        <v>2027</v>
      </c>
      <c r="G7" s="34">
        <v>910</v>
      </c>
      <c r="H7" s="35">
        <v>1300</v>
      </c>
      <c r="I7" s="58">
        <v>910</v>
      </c>
      <c r="J7" s="58"/>
      <c r="K7" s="58"/>
      <c r="L7" s="58">
        <v>770</v>
      </c>
      <c r="M7" s="25">
        <v>60</v>
      </c>
      <c r="N7" s="55">
        <f t="shared" si="0"/>
        <v>364</v>
      </c>
      <c r="O7" s="55">
        <f t="shared" si="1"/>
        <v>308</v>
      </c>
      <c r="P7" s="36"/>
      <c r="Q7" s="37"/>
      <c r="R7" s="35"/>
      <c r="S7" s="56"/>
      <c r="T7" s="13"/>
    </row>
    <row r="8" spans="1:20" ht="30" x14ac:dyDescent="0.25">
      <c r="A8" s="14" t="s">
        <v>5</v>
      </c>
      <c r="B8" s="11">
        <v>50</v>
      </c>
      <c r="C8" s="30"/>
      <c r="D8" s="12">
        <v>200</v>
      </c>
      <c r="E8" s="32" t="s">
        <v>79</v>
      </c>
      <c r="F8" s="32" t="s">
        <v>73</v>
      </c>
      <c r="G8" s="34">
        <v>750</v>
      </c>
      <c r="H8" s="35">
        <v>1300</v>
      </c>
      <c r="I8" s="58">
        <v>750</v>
      </c>
      <c r="J8" s="58"/>
      <c r="K8" s="58"/>
      <c r="L8" s="58">
        <v>610</v>
      </c>
      <c r="M8" s="25">
        <v>85</v>
      </c>
      <c r="N8" s="55">
        <f t="shared" si="0"/>
        <v>112.50000000000001</v>
      </c>
      <c r="O8" s="55">
        <f t="shared" si="1"/>
        <v>91.500000000000014</v>
      </c>
      <c r="P8" s="36"/>
      <c r="Q8" s="37" t="s">
        <v>94</v>
      </c>
      <c r="R8" s="35" t="s">
        <v>94</v>
      </c>
      <c r="S8" s="56" t="s">
        <v>94</v>
      </c>
      <c r="T8" s="13"/>
    </row>
    <row r="9" spans="1:20" x14ac:dyDescent="0.25">
      <c r="A9" s="14" t="s">
        <v>6</v>
      </c>
      <c r="B9" s="11">
        <v>50</v>
      </c>
      <c r="C9" s="30">
        <v>22</v>
      </c>
      <c r="D9" s="12">
        <v>100</v>
      </c>
      <c r="E9" s="32" t="s">
        <v>79</v>
      </c>
      <c r="F9" s="32">
        <v>2094</v>
      </c>
      <c r="G9" s="34">
        <v>750</v>
      </c>
      <c r="H9" s="35">
        <v>1300</v>
      </c>
      <c r="I9" s="58">
        <v>750</v>
      </c>
      <c r="J9" s="58"/>
      <c r="K9" s="58"/>
      <c r="L9" s="58">
        <v>610</v>
      </c>
      <c r="M9" s="25">
        <v>50</v>
      </c>
      <c r="N9" s="55">
        <f t="shared" si="0"/>
        <v>375</v>
      </c>
      <c r="O9" s="55">
        <f t="shared" si="1"/>
        <v>305</v>
      </c>
      <c r="P9" s="36"/>
      <c r="Q9" s="37" t="s">
        <v>90</v>
      </c>
      <c r="R9" s="38" t="s">
        <v>91</v>
      </c>
      <c r="S9" s="56">
        <v>210</v>
      </c>
      <c r="T9" s="13"/>
    </row>
    <row r="10" spans="1:20" x14ac:dyDescent="0.25">
      <c r="A10" s="14" t="s">
        <v>7</v>
      </c>
      <c r="B10" s="11">
        <v>50</v>
      </c>
      <c r="C10" s="53">
        <v>15</v>
      </c>
      <c r="D10" s="12">
        <v>100</v>
      </c>
      <c r="E10" s="32" t="s">
        <v>79</v>
      </c>
      <c r="F10" s="32">
        <v>2027</v>
      </c>
      <c r="G10" s="34"/>
      <c r="H10" s="35" t="s">
        <v>74</v>
      </c>
      <c r="I10" s="60">
        <v>2027</v>
      </c>
      <c r="J10" s="60"/>
      <c r="K10" s="60"/>
      <c r="L10" s="60">
        <v>2027</v>
      </c>
      <c r="M10" s="25">
        <v>80</v>
      </c>
      <c r="N10" s="55">
        <f>2027*(1-(M10/100))</f>
        <v>405.39999999999992</v>
      </c>
      <c r="O10" s="55">
        <f>2027*(1-(M10/100))</f>
        <v>405.39999999999992</v>
      </c>
      <c r="P10" s="36"/>
      <c r="Q10" s="37" t="s">
        <v>92</v>
      </c>
      <c r="R10" s="39" t="s">
        <v>93</v>
      </c>
      <c r="S10" s="56">
        <v>168</v>
      </c>
      <c r="T10" s="13"/>
    </row>
    <row r="11" spans="1:20" x14ac:dyDescent="0.25">
      <c r="A11" s="14" t="s">
        <v>8</v>
      </c>
      <c r="B11" s="11">
        <v>15</v>
      </c>
      <c r="C11" s="30">
        <v>5</v>
      </c>
      <c r="D11" s="12">
        <v>100</v>
      </c>
      <c r="E11" s="32" t="s">
        <v>79</v>
      </c>
      <c r="F11" s="32">
        <v>2027</v>
      </c>
      <c r="G11" s="34">
        <v>750</v>
      </c>
      <c r="H11" s="35">
        <v>1300</v>
      </c>
      <c r="I11" s="58">
        <v>750</v>
      </c>
      <c r="J11" s="58"/>
      <c r="K11" s="58"/>
      <c r="L11" s="58">
        <v>610</v>
      </c>
      <c r="M11" s="25">
        <v>70</v>
      </c>
      <c r="N11" s="55">
        <f t="shared" si="0"/>
        <v>225.00000000000003</v>
      </c>
      <c r="O11" s="55">
        <f t="shared" si="1"/>
        <v>183.00000000000003</v>
      </c>
      <c r="P11" s="36"/>
      <c r="Q11" s="37" t="s">
        <v>124</v>
      </c>
      <c r="R11" s="35" t="s">
        <v>94</v>
      </c>
      <c r="S11" s="56"/>
      <c r="T11" s="13"/>
    </row>
    <row r="12" spans="1:20" x14ac:dyDescent="0.25">
      <c r="A12" s="14" t="s">
        <v>9</v>
      </c>
      <c r="B12" s="11">
        <v>50</v>
      </c>
      <c r="C12" s="53">
        <v>15</v>
      </c>
      <c r="D12" s="12">
        <v>150</v>
      </c>
      <c r="E12" s="32" t="s">
        <v>79</v>
      </c>
      <c r="F12" s="32">
        <v>2313</v>
      </c>
      <c r="G12" s="34"/>
      <c r="H12" s="35" t="s">
        <v>74</v>
      </c>
      <c r="I12" s="58" t="s">
        <v>150</v>
      </c>
      <c r="J12" s="58"/>
      <c r="K12" s="58"/>
      <c r="L12" s="58">
        <v>950</v>
      </c>
      <c r="M12" s="26">
        <v>70</v>
      </c>
      <c r="N12" s="55"/>
      <c r="O12" s="55">
        <f>2950*(1-(M12/100))</f>
        <v>885.00000000000011</v>
      </c>
      <c r="P12" s="36"/>
      <c r="Q12" s="37" t="s">
        <v>92</v>
      </c>
      <c r="R12" s="39" t="s">
        <v>97</v>
      </c>
      <c r="S12" s="54">
        <v>213</v>
      </c>
      <c r="T12" s="13"/>
    </row>
    <row r="13" spans="1:20" ht="15" customHeight="1" x14ac:dyDescent="0.25">
      <c r="A13" s="14" t="s">
        <v>10</v>
      </c>
      <c r="B13" s="11">
        <v>50</v>
      </c>
      <c r="C13" s="30">
        <v>10</v>
      </c>
      <c r="D13" s="12">
        <v>100</v>
      </c>
      <c r="E13" s="32" t="s">
        <v>79</v>
      </c>
      <c r="F13" s="32">
        <v>2027</v>
      </c>
      <c r="G13" s="34"/>
      <c r="H13" s="35" t="s">
        <v>74</v>
      </c>
      <c r="I13" s="60">
        <v>2027</v>
      </c>
      <c r="J13" s="60"/>
      <c r="K13" s="60"/>
      <c r="L13" s="60">
        <v>2027</v>
      </c>
      <c r="M13" s="26">
        <v>70</v>
      </c>
      <c r="N13" s="55">
        <f>2027*(1-(M13/100))</f>
        <v>608.10000000000014</v>
      </c>
      <c r="O13" s="55">
        <f>2027*(1-(M13/100))</f>
        <v>608.10000000000014</v>
      </c>
      <c r="P13" s="36"/>
      <c r="Q13" s="37" t="s">
        <v>124</v>
      </c>
      <c r="R13" s="39" t="s">
        <v>119</v>
      </c>
      <c r="S13" s="56">
        <v>107</v>
      </c>
      <c r="T13" s="13"/>
    </row>
    <row r="14" spans="1:20" ht="15" customHeight="1" x14ac:dyDescent="0.25">
      <c r="A14" s="14" t="s">
        <v>11</v>
      </c>
      <c r="B14" s="11">
        <v>35</v>
      </c>
      <c r="C14" s="30">
        <v>20</v>
      </c>
      <c r="D14" s="12">
        <v>100</v>
      </c>
      <c r="E14" s="32" t="s">
        <v>79</v>
      </c>
      <c r="F14" s="32">
        <v>3889</v>
      </c>
      <c r="G14" s="40">
        <v>3460</v>
      </c>
      <c r="H14" s="41">
        <v>1300</v>
      </c>
      <c r="I14" s="58">
        <v>3460</v>
      </c>
      <c r="J14" s="58"/>
      <c r="K14" s="58"/>
      <c r="L14" s="58">
        <v>2975</v>
      </c>
      <c r="M14" s="26">
        <v>85</v>
      </c>
      <c r="N14" s="55">
        <f>3460*(1-(M14/100))</f>
        <v>519.00000000000011</v>
      </c>
      <c r="O14" s="55">
        <f>2975*(1-(M14/100))</f>
        <v>446.25000000000006</v>
      </c>
      <c r="P14" s="36"/>
      <c r="Q14" s="37" t="s">
        <v>92</v>
      </c>
      <c r="R14" s="39" t="s">
        <v>109</v>
      </c>
      <c r="S14" s="56">
        <v>46</v>
      </c>
      <c r="T14" s="13"/>
    </row>
    <row r="15" spans="1:20" ht="15" customHeight="1" x14ac:dyDescent="0.25">
      <c r="A15" s="14" t="s">
        <v>12</v>
      </c>
      <c r="B15" s="11">
        <v>50</v>
      </c>
      <c r="C15" s="30">
        <v>20</v>
      </c>
      <c r="D15" s="12">
        <v>100</v>
      </c>
      <c r="E15" s="42" t="s">
        <v>79</v>
      </c>
      <c r="F15" s="32">
        <v>2313</v>
      </c>
      <c r="G15" s="34"/>
      <c r="H15" s="35" t="s">
        <v>74</v>
      </c>
      <c r="I15" s="63" t="s">
        <v>79</v>
      </c>
      <c r="J15" s="63"/>
      <c r="K15" s="63"/>
      <c r="L15" s="63" t="s">
        <v>79</v>
      </c>
      <c r="M15" s="26">
        <v>50</v>
      </c>
      <c r="N15" s="55"/>
      <c r="O15" s="55"/>
      <c r="P15" s="36"/>
      <c r="Q15" s="37" t="s">
        <v>137</v>
      </c>
      <c r="R15" s="39" t="s">
        <v>122</v>
      </c>
      <c r="S15" s="56">
        <v>0</v>
      </c>
      <c r="T15" s="13"/>
    </row>
    <row r="16" spans="1:20" ht="15" customHeight="1" x14ac:dyDescent="0.25">
      <c r="A16" s="14" t="s">
        <v>13</v>
      </c>
      <c r="B16" s="11">
        <v>15</v>
      </c>
      <c r="C16" s="30"/>
      <c r="D16" s="12">
        <v>100</v>
      </c>
      <c r="E16" s="32" t="s">
        <v>79</v>
      </c>
      <c r="F16" s="32" t="s">
        <v>73</v>
      </c>
      <c r="G16" s="34">
        <v>1100</v>
      </c>
      <c r="H16" s="35">
        <v>1300</v>
      </c>
      <c r="I16" s="58">
        <v>1100</v>
      </c>
      <c r="J16" s="58"/>
      <c r="K16" s="58"/>
      <c r="L16" s="58">
        <v>610</v>
      </c>
      <c r="M16" s="26">
        <v>60</v>
      </c>
      <c r="N16" s="55">
        <f>1100*(1-(M16/100))</f>
        <v>440</v>
      </c>
      <c r="O16" s="55">
        <f t="shared" si="1"/>
        <v>244</v>
      </c>
      <c r="P16" s="36"/>
      <c r="Q16" s="37"/>
      <c r="R16" s="35"/>
      <c r="S16" s="56"/>
      <c r="T16" s="13"/>
    </row>
    <row r="17" spans="1:20" ht="15" customHeight="1" x14ac:dyDescent="0.25">
      <c r="A17" s="14" t="s">
        <v>14</v>
      </c>
      <c r="B17" s="11">
        <v>35</v>
      </c>
      <c r="C17" s="30">
        <v>15</v>
      </c>
      <c r="D17" s="12">
        <v>100</v>
      </c>
      <c r="E17" s="32" t="s">
        <v>79</v>
      </c>
      <c r="F17" s="32">
        <v>2313</v>
      </c>
      <c r="G17" s="34">
        <v>1100</v>
      </c>
      <c r="H17" s="35">
        <v>1300</v>
      </c>
      <c r="I17" s="58">
        <v>1100</v>
      </c>
      <c r="J17" s="58"/>
      <c r="K17" s="58"/>
      <c r="L17" s="58">
        <v>610</v>
      </c>
      <c r="M17" s="26">
        <v>70</v>
      </c>
      <c r="N17" s="55">
        <f>1100*(1-(M17/100))</f>
        <v>330.00000000000006</v>
      </c>
      <c r="O17" s="55">
        <f t="shared" si="1"/>
        <v>183.00000000000003</v>
      </c>
      <c r="P17" s="36"/>
      <c r="Q17" s="37" t="s">
        <v>92</v>
      </c>
      <c r="R17" s="39" t="s">
        <v>122</v>
      </c>
      <c r="S17" s="56">
        <v>102</v>
      </c>
      <c r="T17" s="13"/>
    </row>
    <row r="18" spans="1:20" ht="15" customHeight="1" x14ac:dyDescent="0.25">
      <c r="A18" s="14" t="s">
        <v>15</v>
      </c>
      <c r="B18" s="11">
        <v>50</v>
      </c>
      <c r="C18" s="30">
        <v>60</v>
      </c>
      <c r="D18" s="12">
        <v>100</v>
      </c>
      <c r="E18" s="32" t="s">
        <v>79</v>
      </c>
      <c r="F18" s="32">
        <v>2557</v>
      </c>
      <c r="G18" s="34">
        <v>750</v>
      </c>
      <c r="H18" s="35">
        <v>1300</v>
      </c>
      <c r="I18" s="58">
        <v>750</v>
      </c>
      <c r="J18" s="58"/>
      <c r="K18" s="58"/>
      <c r="L18" s="58">
        <v>610</v>
      </c>
      <c r="M18" s="26">
        <v>70</v>
      </c>
      <c r="N18" s="55">
        <f t="shared" si="0"/>
        <v>225.00000000000003</v>
      </c>
      <c r="O18" s="55">
        <f t="shared" si="1"/>
        <v>183.00000000000003</v>
      </c>
      <c r="P18" s="36"/>
      <c r="Q18" s="37" t="s">
        <v>100</v>
      </c>
      <c r="R18" s="39" t="s">
        <v>101</v>
      </c>
      <c r="S18" s="56">
        <v>149.75</v>
      </c>
      <c r="T18" s="13"/>
    </row>
    <row r="19" spans="1:20" ht="15" customHeight="1" x14ac:dyDescent="0.25">
      <c r="A19" s="14" t="s">
        <v>16</v>
      </c>
      <c r="B19" s="11">
        <v>50</v>
      </c>
      <c r="C19" s="30">
        <v>15</v>
      </c>
      <c r="D19" s="12">
        <v>100</v>
      </c>
      <c r="E19" s="32" t="s">
        <v>79</v>
      </c>
      <c r="F19" s="32">
        <v>2313</v>
      </c>
      <c r="G19" s="34">
        <v>750</v>
      </c>
      <c r="H19" s="35">
        <v>1300</v>
      </c>
      <c r="I19" s="58">
        <v>750</v>
      </c>
      <c r="J19" s="58"/>
      <c r="K19" s="58"/>
      <c r="L19" s="58">
        <v>610</v>
      </c>
      <c r="M19" s="26">
        <v>50</v>
      </c>
      <c r="N19" s="55">
        <f t="shared" si="0"/>
        <v>375</v>
      </c>
      <c r="O19" s="55">
        <f t="shared" si="1"/>
        <v>305</v>
      </c>
      <c r="P19" s="36"/>
      <c r="Q19" s="37" t="s">
        <v>102</v>
      </c>
      <c r="R19" s="39" t="s">
        <v>103</v>
      </c>
      <c r="S19" s="56">
        <v>70</v>
      </c>
      <c r="T19" s="13"/>
    </row>
    <row r="20" spans="1:20" ht="15" customHeight="1" x14ac:dyDescent="0.25">
      <c r="A20" s="14" t="s">
        <v>17</v>
      </c>
      <c r="B20" s="11">
        <v>50</v>
      </c>
      <c r="C20" s="30">
        <v>1</v>
      </c>
      <c r="D20" s="12">
        <v>100</v>
      </c>
      <c r="E20" s="32">
        <v>240</v>
      </c>
      <c r="F20" s="32">
        <v>600</v>
      </c>
      <c r="G20" s="34">
        <v>750</v>
      </c>
      <c r="H20" s="35">
        <v>1300</v>
      </c>
      <c r="I20" s="60">
        <v>240</v>
      </c>
      <c r="J20" s="60"/>
      <c r="K20" s="60"/>
      <c r="L20" s="60">
        <v>240</v>
      </c>
      <c r="M20" s="26">
        <v>50</v>
      </c>
      <c r="N20" s="55">
        <f t="shared" si="0"/>
        <v>120</v>
      </c>
      <c r="O20" s="55">
        <f t="shared" si="1"/>
        <v>120</v>
      </c>
      <c r="P20" s="36"/>
      <c r="Q20" s="37" t="s">
        <v>126</v>
      </c>
      <c r="R20" s="39" t="s">
        <v>127</v>
      </c>
      <c r="S20" s="56">
        <v>0</v>
      </c>
      <c r="T20" s="13"/>
    </row>
    <row r="21" spans="1:20" ht="15" customHeight="1" x14ac:dyDescent="0.25">
      <c r="A21" s="14" t="s">
        <v>18</v>
      </c>
      <c r="B21" s="11">
        <v>50</v>
      </c>
      <c r="C21" s="30">
        <v>15</v>
      </c>
      <c r="D21" s="12">
        <v>100</v>
      </c>
      <c r="E21" s="32" t="s">
        <v>79</v>
      </c>
      <c r="F21" s="32">
        <v>2313</v>
      </c>
      <c r="G21" s="34"/>
      <c r="H21" s="35" t="s">
        <v>74</v>
      </c>
      <c r="I21" s="62">
        <v>2313</v>
      </c>
      <c r="J21" s="62"/>
      <c r="K21" s="62"/>
      <c r="L21" s="62">
        <v>2313</v>
      </c>
      <c r="M21" s="26">
        <v>70</v>
      </c>
      <c r="N21" s="55">
        <f>2313*(1-(M21/100))</f>
        <v>693.90000000000009</v>
      </c>
      <c r="O21" s="55">
        <f>2313*(1-(M21/100))</f>
        <v>693.90000000000009</v>
      </c>
      <c r="P21" s="36"/>
      <c r="Q21" s="37" t="s">
        <v>92</v>
      </c>
      <c r="R21" s="39" t="s">
        <v>106</v>
      </c>
      <c r="S21" s="56">
        <v>100</v>
      </c>
      <c r="T21" s="13"/>
    </row>
    <row r="22" spans="1:20" ht="15" customHeight="1" x14ac:dyDescent="0.25">
      <c r="A22" s="14" t="s">
        <v>19</v>
      </c>
      <c r="B22" s="11">
        <v>50</v>
      </c>
      <c r="C22" s="30">
        <v>15</v>
      </c>
      <c r="D22" s="12">
        <v>100</v>
      </c>
      <c r="E22" s="32" t="s">
        <v>79</v>
      </c>
      <c r="F22" s="32" t="s">
        <v>73</v>
      </c>
      <c r="G22" s="34"/>
      <c r="H22" s="35" t="s">
        <v>74</v>
      </c>
      <c r="I22" s="63" t="s">
        <v>79</v>
      </c>
      <c r="J22" s="63"/>
      <c r="K22" s="63"/>
      <c r="L22" s="63" t="s">
        <v>79</v>
      </c>
      <c r="M22" s="26">
        <v>60</v>
      </c>
      <c r="N22" s="55"/>
      <c r="O22" s="55"/>
      <c r="P22" s="36"/>
      <c r="Q22" s="37" t="s">
        <v>92</v>
      </c>
      <c r="R22" s="39" t="s">
        <v>107</v>
      </c>
      <c r="S22" s="56">
        <v>100</v>
      </c>
      <c r="T22" s="13"/>
    </row>
    <row r="23" spans="1:20" ht="15" customHeight="1" x14ac:dyDescent="0.25">
      <c r="A23" s="14" t="s">
        <v>20</v>
      </c>
      <c r="B23" s="11">
        <v>50</v>
      </c>
      <c r="C23" s="30">
        <v>20</v>
      </c>
      <c r="D23" s="12">
        <v>100</v>
      </c>
      <c r="E23" s="32" t="s">
        <v>79</v>
      </c>
      <c r="F23" s="32" t="s">
        <v>73</v>
      </c>
      <c r="G23" s="34">
        <v>16000</v>
      </c>
      <c r="H23" s="35">
        <v>1300</v>
      </c>
      <c r="I23" s="58" t="s">
        <v>79</v>
      </c>
      <c r="J23" s="58"/>
      <c r="K23" s="58"/>
      <c r="L23" s="58">
        <v>850</v>
      </c>
      <c r="M23" s="26">
        <v>50</v>
      </c>
      <c r="N23" s="55"/>
      <c r="O23" s="55">
        <f t="shared" si="1"/>
        <v>425</v>
      </c>
      <c r="P23" s="36"/>
      <c r="Q23" s="37" t="s">
        <v>88</v>
      </c>
      <c r="R23" s="39" t="s">
        <v>110</v>
      </c>
      <c r="S23" s="56">
        <v>0</v>
      </c>
      <c r="T23" s="13"/>
    </row>
    <row r="24" spans="1:20" ht="15" customHeight="1" x14ac:dyDescent="0.25">
      <c r="A24" s="14" t="s">
        <v>21</v>
      </c>
      <c r="B24" s="11">
        <v>50</v>
      </c>
      <c r="C24" s="30">
        <v>50</v>
      </c>
      <c r="D24" s="12">
        <v>100</v>
      </c>
      <c r="E24" s="32" t="s">
        <v>79</v>
      </c>
      <c r="F24" s="32" t="s">
        <v>73</v>
      </c>
      <c r="G24" s="34"/>
      <c r="H24" s="35" t="s">
        <v>74</v>
      </c>
      <c r="I24" s="63" t="s">
        <v>79</v>
      </c>
      <c r="J24" s="63"/>
      <c r="K24" s="63"/>
      <c r="L24" s="63" t="s">
        <v>79</v>
      </c>
      <c r="M24" s="26">
        <v>70</v>
      </c>
      <c r="N24" s="55"/>
      <c r="O24" s="55"/>
      <c r="P24" s="36"/>
      <c r="Q24" s="37" t="s">
        <v>98</v>
      </c>
      <c r="R24" s="39" t="s">
        <v>99</v>
      </c>
      <c r="S24" s="56">
        <v>0</v>
      </c>
      <c r="T24" s="13"/>
    </row>
    <row r="25" spans="1:20" ht="15" customHeight="1" x14ac:dyDescent="0.25">
      <c r="A25" s="14" t="s">
        <v>22</v>
      </c>
      <c r="B25" s="11">
        <v>50</v>
      </c>
      <c r="C25" s="30">
        <v>20</v>
      </c>
      <c r="D25" s="12">
        <v>100</v>
      </c>
      <c r="E25" s="32" t="s">
        <v>79</v>
      </c>
      <c r="F25" s="32">
        <v>2313</v>
      </c>
      <c r="G25" s="34">
        <v>750</v>
      </c>
      <c r="H25" s="35">
        <v>1300</v>
      </c>
      <c r="I25" s="58">
        <v>750</v>
      </c>
      <c r="J25" s="58"/>
      <c r="K25" s="58"/>
      <c r="L25" s="58">
        <v>610</v>
      </c>
      <c r="M25" s="26">
        <v>60</v>
      </c>
      <c r="N25" s="55">
        <f t="shared" si="0"/>
        <v>300</v>
      </c>
      <c r="O25" s="55">
        <f t="shared" si="1"/>
        <v>244</v>
      </c>
      <c r="P25" s="36"/>
      <c r="Q25" s="37" t="s">
        <v>88</v>
      </c>
      <c r="R25" s="39" t="s">
        <v>110</v>
      </c>
      <c r="S25" s="56">
        <v>0</v>
      </c>
      <c r="T25" s="13"/>
    </row>
    <row r="26" spans="1:20" ht="15" customHeight="1" x14ac:dyDescent="0.25">
      <c r="A26" s="14" t="s">
        <v>23</v>
      </c>
      <c r="B26" s="11">
        <v>50</v>
      </c>
      <c r="C26" s="30">
        <v>25</v>
      </c>
      <c r="D26" s="12">
        <v>150</v>
      </c>
      <c r="E26" s="32" t="s">
        <v>79</v>
      </c>
      <c r="F26" s="32">
        <v>2313</v>
      </c>
      <c r="G26" s="34">
        <v>750</v>
      </c>
      <c r="H26" s="35">
        <v>1300</v>
      </c>
      <c r="I26" s="58">
        <v>750</v>
      </c>
      <c r="J26" s="58"/>
      <c r="K26" s="58"/>
      <c r="L26" s="58">
        <v>610</v>
      </c>
      <c r="M26" s="26">
        <v>60</v>
      </c>
      <c r="N26" s="55">
        <f t="shared" si="0"/>
        <v>300</v>
      </c>
      <c r="O26" s="55">
        <f t="shared" si="1"/>
        <v>244</v>
      </c>
      <c r="P26" s="36"/>
      <c r="Q26" s="37" t="s">
        <v>88</v>
      </c>
      <c r="R26" s="39" t="s">
        <v>89</v>
      </c>
      <c r="S26" s="56">
        <v>60</v>
      </c>
      <c r="T26" s="13"/>
    </row>
    <row r="27" spans="1:20" ht="15" customHeight="1" x14ac:dyDescent="0.25">
      <c r="A27" s="14" t="s">
        <v>24</v>
      </c>
      <c r="B27" s="11">
        <v>50</v>
      </c>
      <c r="C27" s="30">
        <v>10</v>
      </c>
      <c r="D27" s="12">
        <v>150</v>
      </c>
      <c r="E27" s="32" t="s">
        <v>79</v>
      </c>
      <c r="F27" s="32">
        <v>1454</v>
      </c>
      <c r="G27" s="34">
        <v>875</v>
      </c>
      <c r="H27" s="35">
        <v>1300</v>
      </c>
      <c r="I27" s="58">
        <v>875</v>
      </c>
      <c r="J27" s="58"/>
      <c r="K27" s="58"/>
      <c r="L27" s="58">
        <v>725</v>
      </c>
      <c r="M27" s="26">
        <v>85</v>
      </c>
      <c r="N27" s="55">
        <f t="shared" si="0"/>
        <v>131.25000000000003</v>
      </c>
      <c r="O27" s="55">
        <f t="shared" si="1"/>
        <v>108.75000000000001</v>
      </c>
      <c r="P27" s="36"/>
      <c r="Q27" s="37" t="s">
        <v>92</v>
      </c>
      <c r="R27" s="39" t="s">
        <v>113</v>
      </c>
      <c r="S27" s="56">
        <v>43</v>
      </c>
      <c r="T27" s="13"/>
    </row>
    <row r="28" spans="1:20" ht="15" customHeight="1" x14ac:dyDescent="0.25">
      <c r="A28" s="14" t="s">
        <v>25</v>
      </c>
      <c r="B28" s="11">
        <v>25</v>
      </c>
      <c r="C28" s="30">
        <v>20</v>
      </c>
      <c r="D28" s="12">
        <v>100</v>
      </c>
      <c r="E28" s="32">
        <v>180</v>
      </c>
      <c r="F28" s="32">
        <v>600</v>
      </c>
      <c r="G28" s="34"/>
      <c r="H28" s="35" t="s">
        <v>74</v>
      </c>
      <c r="I28" s="60">
        <v>180</v>
      </c>
      <c r="J28" s="60"/>
      <c r="K28" s="60"/>
      <c r="L28" s="60">
        <v>180</v>
      </c>
      <c r="M28" s="26">
        <v>80</v>
      </c>
      <c r="N28" s="55">
        <f t="shared" si="0"/>
        <v>35.999999999999993</v>
      </c>
      <c r="O28" s="55">
        <f t="shared" si="1"/>
        <v>35.999999999999993</v>
      </c>
      <c r="P28" s="36"/>
      <c r="Q28" s="37" t="s">
        <v>111</v>
      </c>
      <c r="R28" s="35"/>
      <c r="S28" s="56">
        <v>0</v>
      </c>
      <c r="T28" s="13"/>
    </row>
    <row r="29" spans="1:20" ht="15" customHeight="1" x14ac:dyDescent="0.25">
      <c r="A29" s="14" t="s">
        <v>26</v>
      </c>
      <c r="B29" s="11">
        <v>25</v>
      </c>
      <c r="C29" s="30">
        <v>15</v>
      </c>
      <c r="D29" s="12">
        <v>100</v>
      </c>
      <c r="E29" s="32">
        <v>180</v>
      </c>
      <c r="F29" s="32">
        <v>600</v>
      </c>
      <c r="G29" s="34">
        <v>750</v>
      </c>
      <c r="H29" s="35">
        <v>1300</v>
      </c>
      <c r="I29" s="60">
        <v>180</v>
      </c>
      <c r="J29" s="60"/>
      <c r="K29" s="60"/>
      <c r="L29" s="60">
        <v>180</v>
      </c>
      <c r="M29" s="26">
        <v>80</v>
      </c>
      <c r="N29" s="55">
        <f t="shared" si="0"/>
        <v>35.999999999999993</v>
      </c>
      <c r="O29" s="55">
        <f t="shared" si="1"/>
        <v>35.999999999999993</v>
      </c>
      <c r="P29" s="36"/>
      <c r="Q29" s="37" t="s">
        <v>111</v>
      </c>
      <c r="R29" s="39" t="s">
        <v>114</v>
      </c>
      <c r="S29" s="56">
        <v>0</v>
      </c>
      <c r="T29" s="13"/>
    </row>
    <row r="30" spans="1:20" ht="15" customHeight="1" x14ac:dyDescent="0.25">
      <c r="A30" s="14" t="s">
        <v>27</v>
      </c>
      <c r="B30" s="11">
        <v>50</v>
      </c>
      <c r="C30" s="30">
        <v>30</v>
      </c>
      <c r="D30" s="12">
        <v>100</v>
      </c>
      <c r="E30" s="32" t="s">
        <v>79</v>
      </c>
      <c r="F30" s="32" t="s">
        <v>73</v>
      </c>
      <c r="G30" s="34">
        <v>750</v>
      </c>
      <c r="H30" s="35">
        <v>1300</v>
      </c>
      <c r="I30" s="58">
        <v>750</v>
      </c>
      <c r="J30" s="58"/>
      <c r="K30" s="58"/>
      <c r="L30" s="58">
        <v>610</v>
      </c>
      <c r="M30" s="26">
        <v>60</v>
      </c>
      <c r="N30" s="55">
        <f t="shared" si="0"/>
        <v>300</v>
      </c>
      <c r="O30" s="55">
        <f t="shared" si="1"/>
        <v>244</v>
      </c>
      <c r="P30" s="36"/>
      <c r="Q30" s="37" t="s">
        <v>115</v>
      </c>
      <c r="R30" s="39" t="s">
        <v>107</v>
      </c>
      <c r="S30" s="56">
        <v>220</v>
      </c>
      <c r="T30" s="13"/>
    </row>
    <row r="31" spans="1:20" ht="15" customHeight="1" x14ac:dyDescent="0.25">
      <c r="A31" s="14" t="s">
        <v>28</v>
      </c>
      <c r="B31" s="11">
        <v>50</v>
      </c>
      <c r="C31" s="30"/>
      <c r="D31" s="12">
        <v>100</v>
      </c>
      <c r="E31" s="32" t="s">
        <v>79</v>
      </c>
      <c r="F31" s="32">
        <v>2080</v>
      </c>
      <c r="G31" s="40">
        <v>1375</v>
      </c>
      <c r="H31" s="41">
        <v>1300</v>
      </c>
      <c r="I31" s="58">
        <v>1375</v>
      </c>
      <c r="J31" s="58"/>
      <c r="K31" s="58"/>
      <c r="L31" s="58">
        <v>1100</v>
      </c>
      <c r="M31" s="26">
        <v>50</v>
      </c>
      <c r="N31" s="55">
        <f>1375*(1-(M31/100))</f>
        <v>687.5</v>
      </c>
      <c r="O31" s="55">
        <f t="shared" si="1"/>
        <v>550</v>
      </c>
      <c r="P31" s="36"/>
      <c r="Q31" s="37"/>
      <c r="R31" s="35"/>
      <c r="S31" s="56"/>
      <c r="T31" s="13"/>
    </row>
    <row r="32" spans="1:20" ht="15" customHeight="1" x14ac:dyDescent="0.25">
      <c r="A32" s="14" t="s">
        <v>29</v>
      </c>
      <c r="B32" s="11">
        <v>50</v>
      </c>
      <c r="C32" s="30">
        <v>5</v>
      </c>
      <c r="D32" s="12">
        <v>100</v>
      </c>
      <c r="E32" s="32" t="s">
        <v>79</v>
      </c>
      <c r="F32" s="32">
        <v>2108</v>
      </c>
      <c r="G32" s="34">
        <v>875</v>
      </c>
      <c r="H32" s="35">
        <v>1300</v>
      </c>
      <c r="I32" s="58">
        <v>875</v>
      </c>
      <c r="J32" s="58"/>
      <c r="K32" s="58"/>
      <c r="L32" s="58">
        <v>725</v>
      </c>
      <c r="M32" s="26">
        <v>50</v>
      </c>
      <c r="N32" s="55">
        <f t="shared" si="0"/>
        <v>437.5</v>
      </c>
      <c r="O32" s="55">
        <f t="shared" si="1"/>
        <v>362.5</v>
      </c>
      <c r="P32" s="36"/>
      <c r="Q32" s="37" t="s">
        <v>102</v>
      </c>
      <c r="R32" s="39" t="s">
        <v>116</v>
      </c>
      <c r="S32" s="56">
        <v>40</v>
      </c>
      <c r="T32" s="13"/>
    </row>
    <row r="33" spans="1:20" ht="15" customHeight="1" x14ac:dyDescent="0.25">
      <c r="A33" s="14" t="s">
        <v>30</v>
      </c>
      <c r="B33" s="11">
        <v>50</v>
      </c>
      <c r="C33" s="30">
        <v>10</v>
      </c>
      <c r="D33" s="12">
        <v>100</v>
      </c>
      <c r="E33" s="32">
        <v>240</v>
      </c>
      <c r="F33" s="32">
        <v>600</v>
      </c>
      <c r="G33" s="34"/>
      <c r="H33" s="35" t="s">
        <v>74</v>
      </c>
      <c r="I33" s="60">
        <v>240</v>
      </c>
      <c r="J33" s="60"/>
      <c r="K33" s="60"/>
      <c r="L33" s="60">
        <v>240</v>
      </c>
      <c r="M33" s="26">
        <v>60</v>
      </c>
      <c r="N33" s="55">
        <f t="shared" si="0"/>
        <v>96</v>
      </c>
      <c r="O33" s="55">
        <f t="shared" si="1"/>
        <v>96</v>
      </c>
      <c r="P33" s="36"/>
      <c r="Q33" s="37" t="s">
        <v>118</v>
      </c>
      <c r="R33" s="39" t="s">
        <v>117</v>
      </c>
      <c r="S33" s="56">
        <v>149</v>
      </c>
      <c r="T33" s="13"/>
    </row>
    <row r="34" spans="1:20" ht="15" customHeight="1" x14ac:dyDescent="0.25">
      <c r="A34" s="14" t="s">
        <v>31</v>
      </c>
      <c r="B34" s="11">
        <v>50</v>
      </c>
      <c r="C34" s="30">
        <v>10</v>
      </c>
      <c r="D34" s="12">
        <v>200</v>
      </c>
      <c r="E34" s="32">
        <v>240</v>
      </c>
      <c r="F34" s="32">
        <v>811</v>
      </c>
      <c r="G34" s="34">
        <v>750</v>
      </c>
      <c r="H34" s="35">
        <v>1300</v>
      </c>
      <c r="I34" s="60">
        <v>240</v>
      </c>
      <c r="J34" s="60"/>
      <c r="K34" s="60"/>
      <c r="L34" s="60">
        <v>240</v>
      </c>
      <c r="M34" s="26">
        <v>80</v>
      </c>
      <c r="N34" s="55">
        <f t="shared" si="0"/>
        <v>47.999999999999986</v>
      </c>
      <c r="O34" s="55">
        <f t="shared" si="1"/>
        <v>47.999999999999986</v>
      </c>
      <c r="P34" s="36"/>
      <c r="Q34" s="37" t="s">
        <v>118</v>
      </c>
      <c r="R34" s="39" t="s">
        <v>119</v>
      </c>
      <c r="S34" s="56">
        <v>174</v>
      </c>
      <c r="T34" s="13"/>
    </row>
    <row r="35" spans="1:20" ht="15" customHeight="1" x14ac:dyDescent="0.25">
      <c r="A35" s="14" t="s">
        <v>32</v>
      </c>
      <c r="B35" s="11">
        <v>50</v>
      </c>
      <c r="C35" s="30">
        <v>7</v>
      </c>
      <c r="D35" s="12">
        <v>100</v>
      </c>
      <c r="E35" s="32">
        <v>240</v>
      </c>
      <c r="F35" s="32">
        <v>600</v>
      </c>
      <c r="G35" s="34">
        <v>750</v>
      </c>
      <c r="H35" s="35">
        <v>1300</v>
      </c>
      <c r="I35" s="60">
        <v>240</v>
      </c>
      <c r="J35" s="60"/>
      <c r="K35" s="60"/>
      <c r="L35" s="60">
        <v>240</v>
      </c>
      <c r="M35" s="26">
        <v>50</v>
      </c>
      <c r="N35" s="55">
        <f t="shared" si="0"/>
        <v>120</v>
      </c>
      <c r="O35" s="55">
        <f t="shared" si="1"/>
        <v>120</v>
      </c>
      <c r="P35" s="36"/>
      <c r="Q35" s="37" t="s">
        <v>88</v>
      </c>
      <c r="R35" s="39" t="s">
        <v>120</v>
      </c>
      <c r="S35" s="56">
        <v>0</v>
      </c>
      <c r="T35" s="13"/>
    </row>
    <row r="36" spans="1:20" ht="15" customHeight="1" x14ac:dyDescent="0.25">
      <c r="A36" s="14" t="s">
        <v>33</v>
      </c>
      <c r="B36" s="11">
        <v>15</v>
      </c>
      <c r="C36" s="30">
        <v>10</v>
      </c>
      <c r="D36" s="12">
        <v>100</v>
      </c>
      <c r="E36" s="32" t="s">
        <v>79</v>
      </c>
      <c r="F36" s="32" t="s">
        <v>73</v>
      </c>
      <c r="G36" s="34"/>
      <c r="H36" s="35" t="s">
        <v>74</v>
      </c>
      <c r="I36" s="63" t="s">
        <v>79</v>
      </c>
      <c r="J36" s="63"/>
      <c r="K36" s="63"/>
      <c r="L36" s="63" t="s">
        <v>79</v>
      </c>
      <c r="M36" s="26">
        <v>85</v>
      </c>
      <c r="N36" s="55"/>
      <c r="O36" s="55"/>
      <c r="P36" s="36"/>
      <c r="Q36" s="37" t="s">
        <v>92</v>
      </c>
      <c r="R36" s="35"/>
      <c r="S36" s="56">
        <v>0</v>
      </c>
      <c r="T36" s="13"/>
    </row>
    <row r="37" spans="1:20" ht="15" customHeight="1" x14ac:dyDescent="0.25">
      <c r="A37" s="14" t="s">
        <v>34</v>
      </c>
      <c r="B37" s="11">
        <v>50</v>
      </c>
      <c r="C37" s="30">
        <v>20</v>
      </c>
      <c r="D37" s="12">
        <v>200</v>
      </c>
      <c r="E37" s="32" t="s">
        <v>79</v>
      </c>
      <c r="F37" s="32">
        <v>2917</v>
      </c>
      <c r="G37" s="34"/>
      <c r="H37" s="35" t="s">
        <v>74</v>
      </c>
      <c r="I37" s="62">
        <v>2917</v>
      </c>
      <c r="J37" s="62"/>
      <c r="K37" s="62"/>
      <c r="L37" s="62">
        <v>2739</v>
      </c>
      <c r="M37" s="26">
        <v>40</v>
      </c>
      <c r="N37" s="55">
        <f>2917*(1-(M37/100))</f>
        <v>1750.2</v>
      </c>
      <c r="O37" s="55">
        <f>2739*(1-(M37/100))</f>
        <v>1643.3999999999999</v>
      </c>
      <c r="P37" s="36"/>
      <c r="Q37" s="37" t="s">
        <v>121</v>
      </c>
      <c r="R37" s="39" t="s">
        <v>122</v>
      </c>
      <c r="S37" s="56">
        <v>199</v>
      </c>
      <c r="T37" s="13"/>
    </row>
    <row r="38" spans="1:20" ht="15" customHeight="1" x14ac:dyDescent="0.25">
      <c r="A38" s="14" t="s">
        <v>35</v>
      </c>
      <c r="B38" s="11">
        <v>50</v>
      </c>
      <c r="C38" s="30">
        <v>2.5</v>
      </c>
      <c r="D38" s="12">
        <v>100</v>
      </c>
      <c r="E38" s="32">
        <v>512</v>
      </c>
      <c r="F38" s="32">
        <v>600</v>
      </c>
      <c r="G38" s="34">
        <v>750</v>
      </c>
      <c r="H38" s="35">
        <v>1300</v>
      </c>
      <c r="I38" s="58">
        <v>750</v>
      </c>
      <c r="J38" s="58"/>
      <c r="K38" s="58"/>
      <c r="L38" s="58">
        <v>610</v>
      </c>
      <c r="M38" s="26">
        <v>50</v>
      </c>
      <c r="N38" s="55">
        <f t="shared" si="0"/>
        <v>375</v>
      </c>
      <c r="O38" s="55">
        <f t="shared" si="1"/>
        <v>305</v>
      </c>
      <c r="P38" s="36"/>
      <c r="Q38" s="37" t="s">
        <v>88</v>
      </c>
      <c r="R38" s="39" t="s">
        <v>123</v>
      </c>
      <c r="S38" s="56">
        <v>84.9</v>
      </c>
      <c r="T38" s="13"/>
    </row>
    <row r="39" spans="1:20" ht="15" customHeight="1" x14ac:dyDescent="0.25">
      <c r="A39" s="14" t="s">
        <v>36</v>
      </c>
      <c r="B39" s="11">
        <v>50</v>
      </c>
      <c r="C39" s="30"/>
      <c r="D39" s="12">
        <v>200</v>
      </c>
      <c r="E39" s="32">
        <v>512</v>
      </c>
      <c r="F39" s="32">
        <v>811</v>
      </c>
      <c r="G39" s="34">
        <v>750</v>
      </c>
      <c r="H39" s="35">
        <v>1300</v>
      </c>
      <c r="I39" s="58">
        <v>750</v>
      </c>
      <c r="J39" s="58"/>
      <c r="K39" s="58"/>
      <c r="L39" s="58">
        <v>610</v>
      </c>
      <c r="M39" s="26">
        <v>90</v>
      </c>
      <c r="N39" s="55">
        <f t="shared" si="0"/>
        <v>74.999999999999986</v>
      </c>
      <c r="O39" s="55">
        <f t="shared" si="1"/>
        <v>60.999999999999986</v>
      </c>
      <c r="P39" s="36"/>
      <c r="Q39" s="37" t="s">
        <v>139</v>
      </c>
      <c r="R39" s="38" t="s">
        <v>87</v>
      </c>
      <c r="S39" s="57">
        <v>1450</v>
      </c>
      <c r="T39" s="13"/>
    </row>
    <row r="40" spans="1:20" x14ac:dyDescent="0.25">
      <c r="A40" s="14" t="s">
        <v>37</v>
      </c>
      <c r="B40" s="11">
        <v>50</v>
      </c>
      <c r="C40" s="30">
        <v>1.5</v>
      </c>
      <c r="D40" s="12">
        <v>100</v>
      </c>
      <c r="E40" s="32" t="s">
        <v>79</v>
      </c>
      <c r="F40" s="32">
        <v>2313</v>
      </c>
      <c r="G40" s="34">
        <v>750</v>
      </c>
      <c r="H40" s="35">
        <v>1300</v>
      </c>
      <c r="I40" s="58">
        <v>750</v>
      </c>
      <c r="J40" s="58"/>
      <c r="K40" s="58"/>
      <c r="L40" s="58">
        <v>610</v>
      </c>
      <c r="M40" s="26">
        <v>60</v>
      </c>
      <c r="N40" s="55">
        <f t="shared" si="0"/>
        <v>300</v>
      </c>
      <c r="O40" s="55">
        <f t="shared" si="1"/>
        <v>244</v>
      </c>
      <c r="P40" s="36"/>
      <c r="Q40" s="37" t="s">
        <v>124</v>
      </c>
      <c r="R40" s="39" t="s">
        <v>109</v>
      </c>
      <c r="S40" s="56">
        <v>70</v>
      </c>
      <c r="T40" s="13"/>
    </row>
    <row r="41" spans="1:20" x14ac:dyDescent="0.25">
      <c r="A41" s="14" t="s">
        <v>38</v>
      </c>
      <c r="B41" s="11">
        <v>35</v>
      </c>
      <c r="C41" s="30"/>
      <c r="D41" s="12">
        <v>100</v>
      </c>
      <c r="E41" s="32" t="s">
        <v>79</v>
      </c>
      <c r="F41" s="32" t="s">
        <v>73</v>
      </c>
      <c r="G41" s="34"/>
      <c r="H41" s="35" t="s">
        <v>74</v>
      </c>
      <c r="I41" s="63" t="s">
        <v>79</v>
      </c>
      <c r="J41" s="63"/>
      <c r="K41" s="63"/>
      <c r="L41" s="63" t="s">
        <v>79</v>
      </c>
      <c r="M41" s="26">
        <v>70</v>
      </c>
      <c r="N41" s="55"/>
      <c r="O41" s="55"/>
      <c r="P41" s="36"/>
      <c r="Q41" s="37"/>
      <c r="R41" s="35"/>
      <c r="S41" s="56"/>
      <c r="T41" s="13"/>
    </row>
    <row r="42" spans="1:20" ht="15" customHeight="1" x14ac:dyDescent="0.25">
      <c r="A42" s="14" t="s">
        <v>39</v>
      </c>
      <c r="B42" s="11">
        <v>25</v>
      </c>
      <c r="C42" s="30">
        <v>7.5</v>
      </c>
      <c r="D42" s="12">
        <v>100</v>
      </c>
      <c r="E42" s="32">
        <v>180</v>
      </c>
      <c r="F42" s="32">
        <v>600</v>
      </c>
      <c r="G42" s="34">
        <v>750</v>
      </c>
      <c r="H42" s="35">
        <v>1300</v>
      </c>
      <c r="I42" s="60">
        <v>180</v>
      </c>
      <c r="J42" s="60"/>
      <c r="K42" s="60"/>
      <c r="L42" s="60">
        <v>180</v>
      </c>
      <c r="M42" s="26">
        <v>50</v>
      </c>
      <c r="N42" s="55">
        <f t="shared" si="0"/>
        <v>90</v>
      </c>
      <c r="O42" s="55">
        <f t="shared" si="1"/>
        <v>90</v>
      </c>
      <c r="P42" s="36"/>
      <c r="Q42" s="37" t="s">
        <v>102</v>
      </c>
      <c r="R42" s="39" t="s">
        <v>112</v>
      </c>
      <c r="S42" s="56">
        <v>0</v>
      </c>
      <c r="T42" s="13"/>
    </row>
    <row r="43" spans="1:20" x14ac:dyDescent="0.25">
      <c r="A43" s="14" t="s">
        <v>40</v>
      </c>
      <c r="B43" s="11">
        <v>50</v>
      </c>
      <c r="C43" s="30">
        <v>50</v>
      </c>
      <c r="D43" s="12">
        <v>100</v>
      </c>
      <c r="E43" s="32">
        <v>240</v>
      </c>
      <c r="F43" s="32">
        <v>600</v>
      </c>
      <c r="G43" s="43"/>
      <c r="H43" s="35" t="s">
        <v>74</v>
      </c>
      <c r="I43" s="60">
        <v>240</v>
      </c>
      <c r="J43" s="60"/>
      <c r="K43" s="60"/>
      <c r="L43" s="60">
        <v>240</v>
      </c>
      <c r="M43" s="26">
        <v>80</v>
      </c>
      <c r="N43" s="55">
        <f t="shared" si="0"/>
        <v>47.999999999999986</v>
      </c>
      <c r="O43" s="55">
        <f t="shared" si="1"/>
        <v>47.999999999999986</v>
      </c>
      <c r="P43" s="36"/>
      <c r="Q43" s="37" t="s">
        <v>102</v>
      </c>
      <c r="R43" s="39" t="s">
        <v>108</v>
      </c>
      <c r="S43" s="56">
        <v>200</v>
      </c>
      <c r="T43" s="13"/>
    </row>
    <row r="44" spans="1:20" ht="15" customHeight="1" x14ac:dyDescent="0.25">
      <c r="A44" s="14" t="s">
        <v>41</v>
      </c>
      <c r="B44" s="11">
        <v>25</v>
      </c>
      <c r="C44" s="30">
        <v>5</v>
      </c>
      <c r="D44" s="12">
        <v>100</v>
      </c>
      <c r="E44" s="32">
        <v>180</v>
      </c>
      <c r="F44" s="32">
        <v>600</v>
      </c>
      <c r="G44" s="34"/>
      <c r="H44" s="35" t="s">
        <v>74</v>
      </c>
      <c r="I44" s="60">
        <v>180</v>
      </c>
      <c r="J44" s="60"/>
      <c r="K44" s="60"/>
      <c r="L44" s="60">
        <v>180</v>
      </c>
      <c r="M44" s="26">
        <v>70</v>
      </c>
      <c r="N44" s="55">
        <f t="shared" si="0"/>
        <v>54.000000000000007</v>
      </c>
      <c r="O44" s="55">
        <f t="shared" si="1"/>
        <v>54.000000000000007</v>
      </c>
      <c r="P44" s="36"/>
      <c r="Q44" s="37" t="s">
        <v>124</v>
      </c>
      <c r="R44" s="39" t="s">
        <v>125</v>
      </c>
      <c r="S44" s="56"/>
      <c r="T44" s="13"/>
    </row>
    <row r="45" spans="1:20" x14ac:dyDescent="0.25">
      <c r="A45" s="14" t="s">
        <v>42</v>
      </c>
      <c r="B45" s="11">
        <v>25</v>
      </c>
      <c r="C45" s="30">
        <v>10</v>
      </c>
      <c r="D45" s="12">
        <v>100</v>
      </c>
      <c r="E45" s="32">
        <v>180</v>
      </c>
      <c r="F45" s="32">
        <v>600</v>
      </c>
      <c r="G45" s="34"/>
      <c r="H45" s="35" t="s">
        <v>74</v>
      </c>
      <c r="I45" s="60">
        <v>180</v>
      </c>
      <c r="J45" s="60"/>
      <c r="K45" s="60"/>
      <c r="L45" s="60">
        <v>180</v>
      </c>
      <c r="M45" s="26">
        <v>60</v>
      </c>
      <c r="N45" s="55">
        <f t="shared" si="0"/>
        <v>72</v>
      </c>
      <c r="O45" s="55">
        <f t="shared" si="1"/>
        <v>72</v>
      </c>
      <c r="P45" s="36"/>
      <c r="Q45" s="37" t="s">
        <v>124</v>
      </c>
      <c r="R45" s="39" t="s">
        <v>128</v>
      </c>
      <c r="S45" s="56"/>
      <c r="T45" s="13"/>
    </row>
    <row r="46" spans="1:20" ht="15" customHeight="1" x14ac:dyDescent="0.25">
      <c r="A46" s="14" t="s">
        <v>43</v>
      </c>
      <c r="B46" s="11">
        <v>50</v>
      </c>
      <c r="C46" s="30">
        <v>10</v>
      </c>
      <c r="D46" s="12">
        <v>100</v>
      </c>
      <c r="E46" s="32" t="s">
        <v>79</v>
      </c>
      <c r="F46" s="32" t="s">
        <v>73</v>
      </c>
      <c r="G46" s="34"/>
      <c r="H46" s="35" t="s">
        <v>74</v>
      </c>
      <c r="I46" s="63" t="s">
        <v>79</v>
      </c>
      <c r="J46" s="63"/>
      <c r="K46" s="63"/>
      <c r="L46" s="63" t="s">
        <v>79</v>
      </c>
      <c r="M46" s="26">
        <v>80</v>
      </c>
      <c r="N46" s="55"/>
      <c r="O46" s="55"/>
      <c r="P46" s="36"/>
      <c r="Q46" s="37" t="s">
        <v>111</v>
      </c>
      <c r="R46" s="39" t="s">
        <v>93</v>
      </c>
      <c r="S46" s="56">
        <v>0</v>
      </c>
      <c r="T46" s="13"/>
    </row>
    <row r="47" spans="1:20" x14ac:dyDescent="0.25">
      <c r="A47" s="14" t="s">
        <v>44</v>
      </c>
      <c r="B47" s="11">
        <v>25</v>
      </c>
      <c r="C47" s="30">
        <v>23</v>
      </c>
      <c r="D47" s="12">
        <v>100</v>
      </c>
      <c r="E47" s="32">
        <v>180</v>
      </c>
      <c r="F47" s="32">
        <v>600</v>
      </c>
      <c r="G47" s="34"/>
      <c r="H47" s="35" t="s">
        <v>74</v>
      </c>
      <c r="I47" s="60">
        <v>180</v>
      </c>
      <c r="J47" s="60"/>
      <c r="K47" s="60"/>
      <c r="L47" s="60">
        <v>180</v>
      </c>
      <c r="M47" s="26">
        <v>70</v>
      </c>
      <c r="N47" s="55">
        <f t="shared" si="0"/>
        <v>54.000000000000007</v>
      </c>
      <c r="O47" s="55">
        <f t="shared" si="1"/>
        <v>54.000000000000007</v>
      </c>
      <c r="P47" s="36"/>
      <c r="Q47" s="37" t="s">
        <v>115</v>
      </c>
      <c r="R47" s="39" t="s">
        <v>136</v>
      </c>
      <c r="S47" s="56">
        <v>237.3</v>
      </c>
      <c r="T47" s="13"/>
    </row>
    <row r="48" spans="1:20" x14ac:dyDescent="0.25">
      <c r="A48" s="14" t="s">
        <v>45</v>
      </c>
      <c r="B48" s="11">
        <v>25</v>
      </c>
      <c r="C48" s="30">
        <v>10</v>
      </c>
      <c r="D48" s="12">
        <v>100</v>
      </c>
      <c r="E48" s="32">
        <v>180</v>
      </c>
      <c r="F48" s="32">
        <v>600</v>
      </c>
      <c r="G48" s="34"/>
      <c r="H48" s="35" t="s">
        <v>74</v>
      </c>
      <c r="I48" s="60">
        <v>180</v>
      </c>
      <c r="J48" s="60"/>
      <c r="K48" s="60"/>
      <c r="L48" s="60">
        <v>180</v>
      </c>
      <c r="M48" s="26">
        <v>70</v>
      </c>
      <c r="N48" s="55">
        <f t="shared" si="0"/>
        <v>54.000000000000007</v>
      </c>
      <c r="O48" s="55">
        <f t="shared" si="1"/>
        <v>54.000000000000007</v>
      </c>
      <c r="P48" s="36"/>
      <c r="Q48" s="37" t="s">
        <v>118</v>
      </c>
      <c r="R48" s="35"/>
      <c r="S48" s="56">
        <v>190</v>
      </c>
      <c r="T48" s="13"/>
    </row>
    <row r="49" spans="1:20" ht="15" customHeight="1" x14ac:dyDescent="0.25">
      <c r="A49" s="14" t="s">
        <v>46</v>
      </c>
      <c r="B49" s="11">
        <v>50</v>
      </c>
      <c r="C49" s="30">
        <v>6</v>
      </c>
      <c r="D49" s="12">
        <v>100</v>
      </c>
      <c r="E49" s="32" t="s">
        <v>79</v>
      </c>
      <c r="F49" s="32">
        <v>2149</v>
      </c>
      <c r="G49" s="34">
        <v>750</v>
      </c>
      <c r="H49" s="35">
        <v>1300</v>
      </c>
      <c r="I49" s="58">
        <v>750</v>
      </c>
      <c r="J49" s="58"/>
      <c r="K49" s="58"/>
      <c r="L49" s="58">
        <v>610</v>
      </c>
      <c r="M49" s="26">
        <v>50</v>
      </c>
      <c r="N49" s="55">
        <f t="shared" si="0"/>
        <v>375</v>
      </c>
      <c r="O49" s="55">
        <f t="shared" si="1"/>
        <v>305</v>
      </c>
      <c r="P49" s="36"/>
      <c r="Q49" s="37" t="s">
        <v>115</v>
      </c>
      <c r="R49" s="39" t="s">
        <v>129</v>
      </c>
      <c r="S49" s="56">
        <v>90.9</v>
      </c>
      <c r="T49" s="13"/>
    </row>
    <row r="50" spans="1:20" x14ac:dyDescent="0.25">
      <c r="A50" s="14" t="s">
        <v>47</v>
      </c>
      <c r="B50" s="11">
        <v>50</v>
      </c>
      <c r="C50" s="30">
        <v>5</v>
      </c>
      <c r="D50" s="12">
        <v>100</v>
      </c>
      <c r="E50" s="32" t="s">
        <v>79</v>
      </c>
      <c r="F50" s="32" t="s">
        <v>73</v>
      </c>
      <c r="G50" s="34">
        <v>750</v>
      </c>
      <c r="H50" s="35">
        <v>1300</v>
      </c>
      <c r="I50" s="58">
        <v>750</v>
      </c>
      <c r="J50" s="58"/>
      <c r="K50" s="58"/>
      <c r="L50" s="58">
        <v>610</v>
      </c>
      <c r="M50" s="26">
        <v>50</v>
      </c>
      <c r="N50" s="55">
        <f t="shared" si="0"/>
        <v>375</v>
      </c>
      <c r="O50" s="55">
        <f t="shared" si="1"/>
        <v>305</v>
      </c>
      <c r="P50" s="36"/>
      <c r="Q50" s="37" t="s">
        <v>92</v>
      </c>
      <c r="R50" s="39" t="s">
        <v>130</v>
      </c>
      <c r="S50" s="56">
        <v>0</v>
      </c>
      <c r="T50" s="13"/>
    </row>
    <row r="51" spans="1:20" ht="15" customHeight="1" x14ac:dyDescent="0.25">
      <c r="A51" s="14" t="s">
        <v>48</v>
      </c>
      <c r="B51" s="11">
        <v>35</v>
      </c>
      <c r="C51" s="30">
        <v>5</v>
      </c>
      <c r="D51" s="12">
        <v>100</v>
      </c>
      <c r="E51" s="32" t="s">
        <v>79</v>
      </c>
      <c r="F51" s="32" t="s">
        <v>73</v>
      </c>
      <c r="G51" s="34"/>
      <c r="H51" s="35" t="s">
        <v>74</v>
      </c>
      <c r="I51" s="63" t="s">
        <v>79</v>
      </c>
      <c r="J51" s="63"/>
      <c r="K51" s="63"/>
      <c r="L51" s="63" t="s">
        <v>79</v>
      </c>
      <c r="M51" s="26">
        <v>80</v>
      </c>
      <c r="N51" s="55"/>
      <c r="O51" s="55"/>
      <c r="P51" s="36"/>
      <c r="Q51" s="37" t="s">
        <v>92</v>
      </c>
      <c r="R51" s="39" t="s">
        <v>93</v>
      </c>
      <c r="S51" s="56">
        <v>35</v>
      </c>
      <c r="T51" s="13"/>
    </row>
    <row r="52" spans="1:20" ht="15" customHeight="1" x14ac:dyDescent="0.25">
      <c r="A52" s="14" t="s">
        <v>49</v>
      </c>
      <c r="B52" s="11">
        <v>50</v>
      </c>
      <c r="C52" s="30">
        <v>7</v>
      </c>
      <c r="D52" s="12">
        <v>100</v>
      </c>
      <c r="E52" s="32">
        <v>240</v>
      </c>
      <c r="F52" s="32">
        <v>600</v>
      </c>
      <c r="G52" s="34"/>
      <c r="H52" s="35" t="s">
        <v>74</v>
      </c>
      <c r="I52" s="60">
        <v>240</v>
      </c>
      <c r="J52" s="60"/>
      <c r="K52" s="60"/>
      <c r="L52" s="60">
        <v>240</v>
      </c>
      <c r="M52" s="26">
        <v>70</v>
      </c>
      <c r="N52" s="55">
        <f t="shared" si="0"/>
        <v>72.000000000000014</v>
      </c>
      <c r="O52" s="55">
        <f t="shared" si="1"/>
        <v>72.000000000000014</v>
      </c>
      <c r="P52" s="36"/>
      <c r="Q52" s="37" t="s">
        <v>111</v>
      </c>
      <c r="R52" s="39" t="s">
        <v>131</v>
      </c>
      <c r="S52" s="56">
        <v>0</v>
      </c>
      <c r="T52" s="13"/>
    </row>
    <row r="53" spans="1:20" x14ac:dyDescent="0.25">
      <c r="A53" s="14" t="s">
        <v>50</v>
      </c>
      <c r="B53" s="11">
        <v>35</v>
      </c>
      <c r="C53" s="30"/>
      <c r="D53" s="12">
        <v>100</v>
      </c>
      <c r="E53" s="32" t="s">
        <v>79</v>
      </c>
      <c r="F53" s="32" t="s">
        <v>73</v>
      </c>
      <c r="G53" s="34">
        <v>750</v>
      </c>
      <c r="H53" s="35">
        <v>1300</v>
      </c>
      <c r="I53" s="58">
        <v>750</v>
      </c>
      <c r="J53" s="58"/>
      <c r="K53" s="58"/>
      <c r="L53" s="58">
        <v>610</v>
      </c>
      <c r="M53" s="26">
        <v>70</v>
      </c>
      <c r="N53" s="55">
        <f t="shared" si="0"/>
        <v>225.00000000000003</v>
      </c>
      <c r="O53" s="55">
        <f t="shared" si="1"/>
        <v>183.00000000000003</v>
      </c>
      <c r="P53" s="36"/>
      <c r="Q53" s="37"/>
      <c r="R53" s="35"/>
      <c r="S53" s="56"/>
      <c r="T53" s="13"/>
    </row>
    <row r="54" spans="1:20" x14ac:dyDescent="0.25">
      <c r="A54" s="14" t="s">
        <v>51</v>
      </c>
      <c r="B54" s="11">
        <v>35</v>
      </c>
      <c r="C54" s="30"/>
      <c r="D54" s="12">
        <v>100</v>
      </c>
      <c r="E54" s="32" t="s">
        <v>79</v>
      </c>
      <c r="F54" s="32">
        <v>2313</v>
      </c>
      <c r="G54" s="34">
        <v>750</v>
      </c>
      <c r="H54" s="35">
        <v>1300</v>
      </c>
      <c r="I54" s="58">
        <v>750</v>
      </c>
      <c r="J54" s="58"/>
      <c r="K54" s="58"/>
      <c r="L54" s="58">
        <v>610</v>
      </c>
      <c r="M54" s="26">
        <v>70</v>
      </c>
      <c r="N54" s="55">
        <f t="shared" si="0"/>
        <v>225.00000000000003</v>
      </c>
      <c r="O54" s="55">
        <f t="shared" si="1"/>
        <v>183.00000000000003</v>
      </c>
      <c r="P54" s="36"/>
      <c r="Q54" s="37"/>
      <c r="R54" s="35"/>
      <c r="S54" s="56"/>
      <c r="T54" s="13"/>
    </row>
    <row r="55" spans="1:20" ht="21" customHeight="1" x14ac:dyDescent="0.25">
      <c r="A55" s="14" t="s">
        <v>52</v>
      </c>
      <c r="B55" s="11">
        <v>50</v>
      </c>
      <c r="C55" s="30">
        <v>8</v>
      </c>
      <c r="D55" s="12">
        <v>100</v>
      </c>
      <c r="E55" s="32">
        <v>240</v>
      </c>
      <c r="F55" s="32">
        <v>600</v>
      </c>
      <c r="G55" s="34">
        <v>750</v>
      </c>
      <c r="H55" s="35">
        <v>1300</v>
      </c>
      <c r="I55" s="60">
        <v>240</v>
      </c>
      <c r="J55" s="60"/>
      <c r="K55" s="60"/>
      <c r="L55" s="60">
        <v>240</v>
      </c>
      <c r="M55" s="26">
        <v>50</v>
      </c>
      <c r="N55" s="55">
        <f t="shared" si="0"/>
        <v>120</v>
      </c>
      <c r="O55" s="55">
        <f t="shared" si="1"/>
        <v>120</v>
      </c>
      <c r="P55" s="36"/>
      <c r="Q55" s="37" t="s">
        <v>121</v>
      </c>
      <c r="R55" s="39" t="s">
        <v>132</v>
      </c>
      <c r="S55" s="56">
        <v>0</v>
      </c>
      <c r="T55" s="13"/>
    </row>
    <row r="56" spans="1:20" ht="17.25" customHeight="1" x14ac:dyDescent="0.25">
      <c r="A56" s="14" t="s">
        <v>53</v>
      </c>
      <c r="B56" s="11">
        <v>35</v>
      </c>
      <c r="C56" s="30">
        <v>10</v>
      </c>
      <c r="D56" s="12">
        <v>100</v>
      </c>
      <c r="E56" s="32" t="s">
        <v>79</v>
      </c>
      <c r="F56" s="44">
        <v>2045</v>
      </c>
      <c r="G56" s="45">
        <v>875</v>
      </c>
      <c r="H56" s="46">
        <v>1300</v>
      </c>
      <c r="I56" s="58">
        <v>875</v>
      </c>
      <c r="J56" s="58"/>
      <c r="K56" s="58"/>
      <c r="L56" s="58">
        <v>725</v>
      </c>
      <c r="M56" s="26">
        <v>40</v>
      </c>
      <c r="N56" s="55">
        <f t="shared" si="0"/>
        <v>525</v>
      </c>
      <c r="O56" s="55">
        <f t="shared" si="1"/>
        <v>435</v>
      </c>
      <c r="P56" s="36"/>
      <c r="Q56" s="37" t="s">
        <v>111</v>
      </c>
      <c r="R56" s="39" t="s">
        <v>93</v>
      </c>
      <c r="S56" s="56">
        <v>0</v>
      </c>
      <c r="T56" s="13"/>
    </row>
    <row r="57" spans="1:20" x14ac:dyDescent="0.25">
      <c r="A57" s="14" t="s">
        <v>54</v>
      </c>
      <c r="B57" s="11">
        <v>50</v>
      </c>
      <c r="C57" s="30">
        <v>35</v>
      </c>
      <c r="D57" s="12">
        <v>100</v>
      </c>
      <c r="E57" s="47">
        <v>240</v>
      </c>
      <c r="F57" s="32">
        <v>600</v>
      </c>
      <c r="G57" s="34">
        <v>875</v>
      </c>
      <c r="H57" s="35">
        <v>1300</v>
      </c>
      <c r="I57" s="60">
        <v>240</v>
      </c>
      <c r="J57" s="60"/>
      <c r="K57" s="60"/>
      <c r="L57" s="60">
        <v>240</v>
      </c>
      <c r="M57" s="26">
        <v>50</v>
      </c>
      <c r="N57" s="55">
        <f t="shared" si="0"/>
        <v>120</v>
      </c>
      <c r="O57" s="55">
        <f t="shared" si="1"/>
        <v>120</v>
      </c>
      <c r="P57" s="36"/>
      <c r="Q57" s="37" t="s">
        <v>102</v>
      </c>
      <c r="R57" s="39" t="s">
        <v>116</v>
      </c>
      <c r="S57" s="56">
        <v>200</v>
      </c>
      <c r="T57" s="13"/>
    </row>
    <row r="58" spans="1:20" x14ac:dyDescent="0.25">
      <c r="A58" s="14" t="s">
        <v>55</v>
      </c>
      <c r="B58" s="11">
        <v>50</v>
      </c>
      <c r="C58" s="30">
        <v>18</v>
      </c>
      <c r="D58" s="12">
        <v>100</v>
      </c>
      <c r="E58" s="32" t="s">
        <v>79</v>
      </c>
      <c r="F58" s="32">
        <v>2108</v>
      </c>
      <c r="G58" s="34">
        <v>750</v>
      </c>
      <c r="H58" s="35">
        <v>1300</v>
      </c>
      <c r="I58" s="58">
        <v>750</v>
      </c>
      <c r="J58" s="58"/>
      <c r="K58" s="58"/>
      <c r="L58" s="58">
        <v>750</v>
      </c>
      <c r="M58" s="26">
        <v>60</v>
      </c>
      <c r="N58" s="55">
        <f t="shared" si="0"/>
        <v>300</v>
      </c>
      <c r="O58" s="55">
        <f t="shared" si="1"/>
        <v>300</v>
      </c>
      <c r="P58" s="36"/>
      <c r="Q58" s="37" t="s">
        <v>95</v>
      </c>
      <c r="R58" s="39" t="s">
        <v>96</v>
      </c>
      <c r="S58" s="56">
        <v>75</v>
      </c>
      <c r="T58" s="13"/>
    </row>
    <row r="59" spans="1:20" ht="15" customHeight="1" x14ac:dyDescent="0.25">
      <c r="A59" s="14" t="s">
        <v>56</v>
      </c>
      <c r="B59" s="11">
        <v>50</v>
      </c>
      <c r="C59" s="30">
        <v>10</v>
      </c>
      <c r="D59" s="12">
        <v>100</v>
      </c>
      <c r="E59" s="32" t="s">
        <v>79</v>
      </c>
      <c r="F59" s="32" t="s">
        <v>73</v>
      </c>
      <c r="G59" s="34"/>
      <c r="H59" s="48" t="s">
        <v>74</v>
      </c>
      <c r="I59" s="63" t="s">
        <v>79</v>
      </c>
      <c r="J59" s="63"/>
      <c r="K59" s="63"/>
      <c r="L59" s="63" t="s">
        <v>79</v>
      </c>
      <c r="M59" s="26">
        <v>80</v>
      </c>
      <c r="N59" s="55"/>
      <c r="O59" s="55"/>
      <c r="P59" s="36"/>
      <c r="Q59" s="37" t="s">
        <v>124</v>
      </c>
      <c r="R59" s="39" t="s">
        <v>112</v>
      </c>
      <c r="S59" s="56">
        <v>110</v>
      </c>
      <c r="T59" s="13"/>
    </row>
    <row r="60" spans="1:20" ht="15" customHeight="1" x14ac:dyDescent="0.25">
      <c r="A60" s="14" t="s">
        <v>57</v>
      </c>
      <c r="B60" s="11">
        <v>35</v>
      </c>
      <c r="C60" s="30">
        <v>10</v>
      </c>
      <c r="D60" s="12">
        <v>100</v>
      </c>
      <c r="E60" s="32" t="s">
        <v>79</v>
      </c>
      <c r="F60" s="32" t="s">
        <v>73</v>
      </c>
      <c r="G60" s="34">
        <v>1100</v>
      </c>
      <c r="H60" s="35">
        <v>1300</v>
      </c>
      <c r="I60" s="58">
        <v>1100</v>
      </c>
      <c r="J60" s="58"/>
      <c r="K60" s="58"/>
      <c r="L60" s="58">
        <v>875</v>
      </c>
      <c r="M60" s="26">
        <v>60</v>
      </c>
      <c r="N60" s="55">
        <f>1100*(1-(M60/100))</f>
        <v>440</v>
      </c>
      <c r="O60" s="55">
        <f t="shared" si="1"/>
        <v>350</v>
      </c>
      <c r="P60" s="36"/>
      <c r="Q60" s="37" t="s">
        <v>111</v>
      </c>
      <c r="R60" s="39" t="s">
        <v>134</v>
      </c>
      <c r="S60" s="56">
        <v>0</v>
      </c>
      <c r="T60" s="13"/>
    </row>
    <row r="61" spans="1:20" ht="15" customHeight="1" x14ac:dyDescent="0.25">
      <c r="A61" s="14" t="s">
        <v>58</v>
      </c>
      <c r="B61" s="11">
        <v>35</v>
      </c>
      <c r="C61" s="30">
        <v>10</v>
      </c>
      <c r="D61" s="12">
        <v>100</v>
      </c>
      <c r="E61" s="32" t="s">
        <v>79</v>
      </c>
      <c r="F61" s="32" t="s">
        <v>73</v>
      </c>
      <c r="G61" s="34">
        <v>1175</v>
      </c>
      <c r="H61" s="35">
        <v>1300</v>
      </c>
      <c r="I61" s="59">
        <v>1175</v>
      </c>
      <c r="J61" s="58"/>
      <c r="K61" s="58"/>
      <c r="L61" s="58">
        <v>935</v>
      </c>
      <c r="M61" s="26">
        <v>50</v>
      </c>
      <c r="N61" s="55">
        <f>1175*(1-(M61/100))</f>
        <v>587.5</v>
      </c>
      <c r="O61" s="55">
        <f t="shared" si="1"/>
        <v>467.5</v>
      </c>
      <c r="P61" s="36"/>
      <c r="Q61" s="37" t="s">
        <v>111</v>
      </c>
      <c r="R61" s="39" t="s">
        <v>93</v>
      </c>
      <c r="S61" s="56">
        <v>0</v>
      </c>
      <c r="T61" s="13"/>
    </row>
    <row r="62" spans="1:20" x14ac:dyDescent="0.25">
      <c r="A62" s="14" t="s">
        <v>59</v>
      </c>
      <c r="B62" s="11">
        <v>50</v>
      </c>
      <c r="C62" s="30">
        <v>20</v>
      </c>
      <c r="D62" s="12">
        <v>100</v>
      </c>
      <c r="E62" s="32">
        <v>240</v>
      </c>
      <c r="F62" s="32">
        <v>600</v>
      </c>
      <c r="G62" s="34">
        <v>1100</v>
      </c>
      <c r="H62" s="35">
        <v>1300</v>
      </c>
      <c r="I62" s="60">
        <v>240</v>
      </c>
      <c r="J62" s="60"/>
      <c r="K62" s="60"/>
      <c r="L62" s="60">
        <v>240</v>
      </c>
      <c r="M62" s="26">
        <v>60</v>
      </c>
      <c r="N62" s="55">
        <f t="shared" si="0"/>
        <v>96</v>
      </c>
      <c r="O62" s="55">
        <f t="shared" si="1"/>
        <v>96</v>
      </c>
      <c r="P62" s="36"/>
      <c r="Q62" s="37" t="s">
        <v>88</v>
      </c>
      <c r="R62" s="39" t="s">
        <v>110</v>
      </c>
      <c r="S62" s="56">
        <v>0</v>
      </c>
      <c r="T62" s="13"/>
    </row>
    <row r="63" spans="1:20" x14ac:dyDescent="0.25">
      <c r="A63" s="14" t="s">
        <v>60</v>
      </c>
      <c r="B63" s="11">
        <v>35</v>
      </c>
      <c r="C63" s="30">
        <v>20</v>
      </c>
      <c r="D63" s="12">
        <v>100</v>
      </c>
      <c r="E63" s="32" t="s">
        <v>79</v>
      </c>
      <c r="F63" s="32" t="s">
        <v>73</v>
      </c>
      <c r="G63" s="40">
        <v>1495</v>
      </c>
      <c r="H63" s="41">
        <v>1300</v>
      </c>
      <c r="I63" s="58">
        <v>1495</v>
      </c>
      <c r="J63" s="58"/>
      <c r="K63" s="58"/>
      <c r="L63" s="58">
        <v>1200</v>
      </c>
      <c r="M63" s="26">
        <v>70</v>
      </c>
      <c r="N63" s="55">
        <f>1495*(1-(M63/100))</f>
        <v>448.50000000000006</v>
      </c>
      <c r="O63" s="55">
        <f>1200*(1-(M63/100))</f>
        <v>360.00000000000006</v>
      </c>
      <c r="P63" s="36"/>
      <c r="Q63" s="37" t="s">
        <v>88</v>
      </c>
      <c r="R63" s="39" t="s">
        <v>110</v>
      </c>
      <c r="S63" s="56">
        <v>0</v>
      </c>
      <c r="T63" s="13"/>
    </row>
    <row r="64" spans="1:20" ht="15" customHeight="1" x14ac:dyDescent="0.25">
      <c r="A64" s="14" t="s">
        <v>61</v>
      </c>
      <c r="B64" s="11">
        <v>25</v>
      </c>
      <c r="C64" s="30">
        <v>20</v>
      </c>
      <c r="D64" s="12">
        <v>100</v>
      </c>
      <c r="E64" s="32" t="s">
        <v>79</v>
      </c>
      <c r="F64" s="32">
        <v>2313</v>
      </c>
      <c r="G64" s="40">
        <v>2600</v>
      </c>
      <c r="H64" s="41">
        <v>1300</v>
      </c>
      <c r="I64" s="60">
        <v>2313</v>
      </c>
      <c r="J64" s="60"/>
      <c r="K64" s="60"/>
      <c r="L64" s="60">
        <v>2239</v>
      </c>
      <c r="M64" s="26">
        <v>70</v>
      </c>
      <c r="N64" s="55">
        <f>2313*(1-(M64/100))</f>
        <v>693.90000000000009</v>
      </c>
      <c r="O64" s="55">
        <f>2239*(1-(M64/100))</f>
        <v>671.7</v>
      </c>
      <c r="P64" s="36"/>
      <c r="Q64" s="37" t="s">
        <v>111</v>
      </c>
      <c r="R64" s="39" t="s">
        <v>110</v>
      </c>
      <c r="S64" s="56">
        <v>0</v>
      </c>
      <c r="T64" s="13"/>
    </row>
    <row r="65" spans="1:20" ht="15" customHeight="1" x14ac:dyDescent="0.25">
      <c r="A65" s="14" t="s">
        <v>62</v>
      </c>
      <c r="B65" s="11">
        <v>50</v>
      </c>
      <c r="C65" s="30">
        <v>30</v>
      </c>
      <c r="D65" s="12">
        <v>100</v>
      </c>
      <c r="E65" s="32">
        <v>240</v>
      </c>
      <c r="F65" s="32">
        <v>600</v>
      </c>
      <c r="G65" s="34">
        <v>750</v>
      </c>
      <c r="H65" s="35">
        <v>1300</v>
      </c>
      <c r="I65" s="60">
        <v>240</v>
      </c>
      <c r="J65" s="60"/>
      <c r="K65" s="60"/>
      <c r="L65" s="60">
        <v>240</v>
      </c>
      <c r="M65" s="26">
        <v>50</v>
      </c>
      <c r="N65" s="55">
        <f t="shared" si="0"/>
        <v>120</v>
      </c>
      <c r="O65" s="55">
        <f t="shared" si="1"/>
        <v>120</v>
      </c>
      <c r="P65" s="36"/>
      <c r="Q65" s="37" t="s">
        <v>111</v>
      </c>
      <c r="R65" s="39" t="s">
        <v>133</v>
      </c>
      <c r="S65" s="56">
        <v>0</v>
      </c>
      <c r="T65" s="13"/>
    </row>
    <row r="66" spans="1:20" ht="15" customHeight="1" x14ac:dyDescent="0.25">
      <c r="A66" s="14" t="s">
        <v>63</v>
      </c>
      <c r="B66" s="11">
        <v>50</v>
      </c>
      <c r="C66" s="30">
        <v>30</v>
      </c>
      <c r="D66" s="12">
        <v>100</v>
      </c>
      <c r="E66" s="32">
        <v>240</v>
      </c>
      <c r="F66" s="32">
        <v>600</v>
      </c>
      <c r="G66" s="40">
        <v>1570</v>
      </c>
      <c r="H66" s="41">
        <v>1300</v>
      </c>
      <c r="I66" s="60">
        <v>240</v>
      </c>
      <c r="J66" s="60"/>
      <c r="K66" s="60"/>
      <c r="L66" s="60">
        <v>240</v>
      </c>
      <c r="M66" s="26">
        <v>70</v>
      </c>
      <c r="N66" s="55">
        <f t="shared" si="0"/>
        <v>72.000000000000014</v>
      </c>
      <c r="O66" s="55">
        <f t="shared" si="1"/>
        <v>72.000000000000014</v>
      </c>
      <c r="P66" s="36"/>
      <c r="Q66" s="37" t="s">
        <v>102</v>
      </c>
      <c r="R66" s="39" t="s">
        <v>105</v>
      </c>
      <c r="S66" s="56">
        <v>200</v>
      </c>
      <c r="T66" s="13"/>
    </row>
    <row r="67" spans="1:20" ht="15" customHeight="1" x14ac:dyDescent="0.25">
      <c r="A67" s="14" t="s">
        <v>64</v>
      </c>
      <c r="B67" s="11">
        <v>25</v>
      </c>
      <c r="C67" s="30">
        <v>35</v>
      </c>
      <c r="D67" s="12">
        <v>100</v>
      </c>
      <c r="E67" s="32">
        <v>180</v>
      </c>
      <c r="F67" s="32">
        <v>600</v>
      </c>
      <c r="G67" s="40">
        <v>4250</v>
      </c>
      <c r="H67" s="41">
        <v>1300</v>
      </c>
      <c r="I67" s="60">
        <v>180</v>
      </c>
      <c r="J67" s="61"/>
      <c r="K67" s="61"/>
      <c r="L67" s="60">
        <v>180</v>
      </c>
      <c r="M67" s="33">
        <v>60</v>
      </c>
      <c r="N67" s="55">
        <f t="shared" si="0"/>
        <v>72</v>
      </c>
      <c r="O67" s="55">
        <f t="shared" si="1"/>
        <v>72</v>
      </c>
      <c r="P67" s="49"/>
      <c r="Q67" s="50" t="s">
        <v>102</v>
      </c>
      <c r="R67" s="51" t="s">
        <v>138</v>
      </c>
      <c r="S67" s="52">
        <v>189</v>
      </c>
      <c r="T67" s="31"/>
    </row>
    <row r="68" spans="1:20" x14ac:dyDescent="0.25">
      <c r="A68" s="14" t="s">
        <v>65</v>
      </c>
      <c r="B68" s="11">
        <v>50</v>
      </c>
      <c r="C68" s="30"/>
      <c r="D68" s="12">
        <v>100</v>
      </c>
      <c r="E68" s="32">
        <v>240</v>
      </c>
      <c r="F68" s="32">
        <v>600</v>
      </c>
      <c r="G68" s="34">
        <v>875</v>
      </c>
      <c r="H68" s="35">
        <v>1300</v>
      </c>
      <c r="I68" s="60">
        <v>240</v>
      </c>
      <c r="J68" s="60"/>
      <c r="K68" s="60"/>
      <c r="L68" s="60">
        <v>240</v>
      </c>
      <c r="M68" s="26">
        <v>80</v>
      </c>
      <c r="N68" s="55">
        <f t="shared" ref="N68:N73" si="2">I68*(1-(M68/100))</f>
        <v>47.999999999999986</v>
      </c>
      <c r="O68" s="55">
        <f t="shared" ref="O68:O73" si="3">L68*(1-(M68/100))</f>
        <v>47.999999999999986</v>
      </c>
      <c r="P68" s="36"/>
      <c r="Q68" s="37"/>
      <c r="R68" s="35"/>
      <c r="S68" s="56"/>
      <c r="T68" s="13"/>
    </row>
    <row r="69" spans="1:20" ht="15" customHeight="1" x14ac:dyDescent="0.25">
      <c r="A69" s="14" t="s">
        <v>66</v>
      </c>
      <c r="B69" s="11">
        <v>50</v>
      </c>
      <c r="C69" s="30">
        <v>20</v>
      </c>
      <c r="D69" s="12">
        <v>100</v>
      </c>
      <c r="E69" s="32">
        <v>240</v>
      </c>
      <c r="F69" s="32">
        <v>600</v>
      </c>
      <c r="G69" s="34">
        <v>750</v>
      </c>
      <c r="H69" s="35">
        <v>1300</v>
      </c>
      <c r="I69" s="60">
        <v>240</v>
      </c>
      <c r="J69" s="60"/>
      <c r="K69" s="60"/>
      <c r="L69" s="60">
        <v>240</v>
      </c>
      <c r="M69" s="26">
        <v>80</v>
      </c>
      <c r="N69" s="55">
        <f t="shared" si="2"/>
        <v>47.999999999999986</v>
      </c>
      <c r="O69" s="55">
        <f t="shared" si="3"/>
        <v>47.999999999999986</v>
      </c>
      <c r="P69" s="36"/>
      <c r="Q69" s="37" t="s">
        <v>102</v>
      </c>
      <c r="R69" s="39" t="s">
        <v>110</v>
      </c>
      <c r="S69" s="56">
        <v>174</v>
      </c>
      <c r="T69" s="13"/>
    </row>
    <row r="70" spans="1:20" x14ac:dyDescent="0.25">
      <c r="A70" s="14" t="s">
        <v>67</v>
      </c>
      <c r="B70" s="11">
        <v>25</v>
      </c>
      <c r="C70" s="30">
        <v>10</v>
      </c>
      <c r="D70" s="12">
        <v>100</v>
      </c>
      <c r="E70" s="32">
        <v>180</v>
      </c>
      <c r="F70" s="32">
        <v>600</v>
      </c>
      <c r="G70" s="34"/>
      <c r="H70" s="35" t="s">
        <v>74</v>
      </c>
      <c r="I70" s="60">
        <v>180</v>
      </c>
      <c r="J70" s="60"/>
      <c r="K70" s="60"/>
      <c r="L70" s="60">
        <v>180</v>
      </c>
      <c r="M70" s="26">
        <v>60</v>
      </c>
      <c r="N70" s="55">
        <f t="shared" si="2"/>
        <v>72</v>
      </c>
      <c r="O70" s="55">
        <f t="shared" si="3"/>
        <v>72</v>
      </c>
      <c r="P70" s="36"/>
      <c r="Q70" s="37" t="s">
        <v>102</v>
      </c>
      <c r="R70" s="35"/>
      <c r="S70" s="56">
        <v>99</v>
      </c>
      <c r="T70" s="13"/>
    </row>
    <row r="71" spans="1:20" x14ac:dyDescent="0.25">
      <c r="A71" s="14" t="s">
        <v>68</v>
      </c>
      <c r="B71" s="11">
        <v>50</v>
      </c>
      <c r="C71" s="30">
        <v>50</v>
      </c>
      <c r="D71" s="12">
        <v>100</v>
      </c>
      <c r="E71" s="32">
        <v>240</v>
      </c>
      <c r="F71" s="32">
        <v>600</v>
      </c>
      <c r="G71" s="40">
        <v>1675</v>
      </c>
      <c r="H71" s="41">
        <v>1300</v>
      </c>
      <c r="I71" s="60">
        <v>240</v>
      </c>
      <c r="J71" s="60"/>
      <c r="K71" s="60"/>
      <c r="L71" s="60">
        <v>240</v>
      </c>
      <c r="M71" s="26">
        <v>60</v>
      </c>
      <c r="N71" s="55">
        <f t="shared" si="2"/>
        <v>96</v>
      </c>
      <c r="O71" s="55">
        <f t="shared" si="3"/>
        <v>96</v>
      </c>
      <c r="P71" s="36"/>
      <c r="Q71" s="37"/>
      <c r="R71" s="39" t="s">
        <v>135</v>
      </c>
      <c r="S71" s="56"/>
      <c r="T71" s="13"/>
    </row>
    <row r="72" spans="1:20" x14ac:dyDescent="0.25">
      <c r="A72" s="14" t="s">
        <v>69</v>
      </c>
      <c r="B72" s="11">
        <v>35</v>
      </c>
      <c r="C72" s="30">
        <v>10</v>
      </c>
      <c r="D72" s="12">
        <v>100</v>
      </c>
      <c r="E72" s="32" t="s">
        <v>79</v>
      </c>
      <c r="F72" s="32" t="s">
        <v>73</v>
      </c>
      <c r="G72" s="34"/>
      <c r="H72" s="35" t="s">
        <v>74</v>
      </c>
      <c r="I72" s="63" t="s">
        <v>79</v>
      </c>
      <c r="J72" s="63"/>
      <c r="K72" s="63"/>
      <c r="L72" s="63" t="s">
        <v>79</v>
      </c>
      <c r="M72" s="26">
        <v>70</v>
      </c>
      <c r="N72" s="55"/>
      <c r="O72" s="55"/>
      <c r="P72" s="36"/>
      <c r="Q72" s="37" t="s">
        <v>92</v>
      </c>
      <c r="R72" s="35"/>
      <c r="S72" s="56">
        <v>89</v>
      </c>
      <c r="T72" s="13"/>
    </row>
    <row r="73" spans="1:20" x14ac:dyDescent="0.25">
      <c r="A73" s="14" t="s">
        <v>70</v>
      </c>
      <c r="B73" s="11">
        <v>25</v>
      </c>
      <c r="C73" s="30"/>
      <c r="D73" s="12">
        <v>100</v>
      </c>
      <c r="E73" s="32">
        <v>180</v>
      </c>
      <c r="F73" s="32">
        <v>600</v>
      </c>
      <c r="G73" s="34">
        <v>875</v>
      </c>
      <c r="H73" s="35">
        <v>1300</v>
      </c>
      <c r="I73" s="60">
        <v>180</v>
      </c>
      <c r="J73" s="60"/>
      <c r="K73" s="60"/>
      <c r="L73" s="60">
        <v>180</v>
      </c>
      <c r="M73" s="26">
        <v>70</v>
      </c>
      <c r="N73" s="55">
        <f t="shared" si="2"/>
        <v>54.000000000000007</v>
      </c>
      <c r="O73" s="55">
        <f t="shared" si="3"/>
        <v>54.000000000000007</v>
      </c>
      <c r="P73" s="36"/>
      <c r="Q73" s="37"/>
      <c r="R73" s="35"/>
      <c r="S73" s="56"/>
      <c r="T73" s="13"/>
    </row>
    <row r="74" spans="1:20" x14ac:dyDescent="0.25">
      <c r="A74" s="15"/>
      <c r="B74" s="16"/>
      <c r="C74" s="16"/>
      <c r="D74" s="16"/>
      <c r="E74" s="17"/>
      <c r="F74" s="17"/>
      <c r="G74" s="18"/>
      <c r="H74" s="19"/>
      <c r="I74" s="23"/>
      <c r="J74" s="23">
        <f t="shared" ref="J74:K74" si="4">SUM(J3:J73)</f>
        <v>0</v>
      </c>
      <c r="K74" s="23">
        <f t="shared" si="4"/>
        <v>0</v>
      </c>
      <c r="L74" s="23"/>
      <c r="M74" s="23"/>
      <c r="N74" s="23"/>
      <c r="O74" s="23"/>
      <c r="P74" s="23"/>
      <c r="Q74" s="23"/>
      <c r="R74" s="23"/>
      <c r="S74" s="23"/>
    </row>
    <row r="75" spans="1:20" ht="15" customHeight="1" x14ac:dyDescent="0.25">
      <c r="A75" s="66" t="s">
        <v>146</v>
      </c>
      <c r="B75" s="67"/>
      <c r="C75" s="67"/>
      <c r="D75" s="67"/>
      <c r="E75" s="67"/>
      <c r="F75" s="67"/>
      <c r="G75" s="67"/>
      <c r="H75" s="67"/>
      <c r="I75" s="68"/>
    </row>
    <row r="76" spans="1:20" x14ac:dyDescent="0.25">
      <c r="A76" s="69"/>
      <c r="B76" s="70"/>
      <c r="C76" s="70"/>
      <c r="D76" s="70"/>
      <c r="E76" s="70"/>
      <c r="F76" s="70"/>
      <c r="G76" s="70"/>
      <c r="H76" s="70"/>
      <c r="I76" s="71"/>
    </row>
    <row r="77" spans="1:20" x14ac:dyDescent="0.2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20" ht="15.75" x14ac:dyDescent="0.25">
      <c r="A78" s="22"/>
      <c r="F78" s="23"/>
    </row>
  </sheetData>
  <mergeCells count="3">
    <mergeCell ref="B1:P1"/>
    <mergeCell ref="Q1:T1"/>
    <mergeCell ref="A75:I76"/>
  </mergeCells>
  <pageMargins left="0.45" right="0.45" top="0.5" bottom="0.5" header="0.3" footer="0.3"/>
  <pageSetup paperSize="5" scale="52" orientation="portrait" r:id="rId1"/>
  <headerFooter>
    <oddHeader>&amp;LLibraries - Attachment H</oddHeader>
    <oddFooter>&amp;L&amp;Z&amp;F&amp;R&amp;D</oddFooter>
  </headerFooter>
  <rowBreaks count="2" manualBreakCount="2">
    <brk id="20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BOCES Data</vt:lpstr>
      <vt:lpstr>'BOCES Data'!Print_Area</vt:lpstr>
      <vt:lpstr>'BOCES Data'!Print_Titles</vt:lpstr>
    </vt:vector>
  </TitlesOfParts>
  <Company>MHRIC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Kristofik</dc:creator>
  <cp:lastModifiedBy>rdrake</cp:lastModifiedBy>
  <cp:lastPrinted>2016-03-18T15:06:43Z</cp:lastPrinted>
  <dcterms:created xsi:type="dcterms:W3CDTF">2015-12-17T17:43:43Z</dcterms:created>
  <dcterms:modified xsi:type="dcterms:W3CDTF">2016-03-28T13:36:48Z</dcterms:modified>
</cp:coreProperties>
</file>